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組合せ表" sheetId="1" r:id="rId1"/>
    <sheet name="Ａグラウンド" sheetId="2" r:id="rId2"/>
    <sheet name="Ｂグラウンド" sheetId="3" r:id="rId3"/>
    <sheet name="星取表" sheetId="4" r:id="rId4"/>
    <sheet name="順位決定方" sheetId="5" r:id="rId5"/>
  </sheets>
  <definedNames>
    <definedName name="_xlfn.IFERROR" hidden="1">#NAME?</definedName>
    <definedName name="_xlnm.Print_Area" localSheetId="3">'星取表'!$A$1:$AX$32</definedName>
    <definedName name="_xlnm.Print_Area" localSheetId="0">'組合せ表'!$A$1:$S$48</definedName>
  </definedNames>
  <calcPr fullCalcOnLoad="1"/>
</workbook>
</file>

<file path=xl/sharedStrings.xml><?xml version="1.0" encoding="utf-8"?>
<sst xmlns="http://schemas.openxmlformats.org/spreadsheetml/2006/main" count="868" uniqueCount="324">
  <si>
    <t>星取り表</t>
  </si>
  <si>
    <t>リーグ名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</si>
  <si>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</si>
  <si>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</si>
  <si>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</si>
  <si>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</si>
  <si>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</si>
  <si>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</si>
  <si>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</si>
  <si>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</si>
  <si>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</si>
  <si>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</si>
  <si>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</si>
  <si>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</si>
  <si>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記号</t>
  </si>
  <si>
    <t>勝数</t>
  </si>
  <si>
    <t>負数</t>
  </si>
  <si>
    <t>分数</t>
  </si>
  <si>
    <t>勝点</t>
  </si>
  <si>
    <t>順位</t>
  </si>
  <si>
    <t>（　○勝　・　●負　・　△分　）</t>
  </si>
  <si>
    <t>勝　　　　　率</t>
  </si>
  <si>
    <t>得</t>
  </si>
  <si>
    <t>失</t>
  </si>
  <si>
    <t>順位決定は勝ち点、勝率の順で決定する。以下順位決定方は、別紙参照のこと。《勝ち＝３点　分け＝１点　負け＝０点》</t>
  </si>
  <si>
    <t>Ｂ</t>
  </si>
  <si>
    <t>：</t>
  </si>
  <si>
    <t>※</t>
  </si>
  <si>
    <t>第１試合</t>
  </si>
  <si>
    <t>第２試合</t>
  </si>
  <si>
    <t>第３試合</t>
  </si>
  <si>
    <t>第４試合</t>
  </si>
  <si>
    <t>会　　　場</t>
  </si>
  <si>
    <t>試　合</t>
  </si>
  <si>
    <t>第５試合</t>
  </si>
  <si>
    <t>第　二　週</t>
  </si>
  <si>
    <t>第　三　週</t>
  </si>
  <si>
    <t>第　四　週</t>
  </si>
  <si>
    <t>第　六　週</t>
  </si>
  <si>
    <t>第　七　週</t>
  </si>
  <si>
    <t>第　八　週</t>
  </si>
  <si>
    <t>予　備　日</t>
  </si>
  <si>
    <t>備　　　考</t>
  </si>
  <si>
    <t>選 手 宣 誓</t>
  </si>
  <si>
    <t>試合開始予定時刻</t>
  </si>
  <si>
    <t>チーム名</t>
  </si>
  <si>
    <t xml:space="preserve"> ※ 試合開始予定時刻</t>
  </si>
  <si>
    <t>　６０分前に、開催地グラウ</t>
  </si>
  <si>
    <t>　ンドへ集合し、大会本部</t>
  </si>
  <si>
    <t>　へ連絡する。</t>
  </si>
  <si>
    <t>※ 天候により、土曜日開催もあります。ご協力よろしくお願いいたします。</t>
  </si>
  <si>
    <t>-</t>
  </si>
  <si>
    <t>信越連盟春季大会中南信ブロック予選順位決定について</t>
  </si>
  <si>
    <t>　　　　①　　　勝　点　　　　　勝・・・３　　　分・・・１　　　負・・・０</t>
  </si>
  <si>
    <t>　　　　②　　　勝　率　　　　（例）　９勝３敗　　　　　　　　９÷１２</t>
  </si>
  <si>
    <t>　　　　　　　　　　　　　　　　　　　　 ９勝１敗２分             ９÷１０</t>
  </si>
  <si>
    <t>　ベンチは、組合せ左側を　</t>
  </si>
  <si>
    <t>　一塁側・右側を三塁側と</t>
  </si>
  <si>
    <t>　する。</t>
  </si>
  <si>
    <t>松本東</t>
  </si>
  <si>
    <t>大　町</t>
  </si>
  <si>
    <t>松本南</t>
  </si>
  <si>
    <t>松本北</t>
  </si>
  <si>
    <t>（開門７時３０分）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</si>
  <si>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</si>
  <si>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</si>
  <si>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</si>
  <si>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</si>
  <si>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</si>
  <si>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</si>
  <si>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</si>
  <si>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</si>
  <si>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</si>
  <si>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</si>
  <si>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</si>
  <si>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</si>
  <si>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勝率</t>
  </si>
  <si>
    <t>直接
勝敗</t>
  </si>
  <si>
    <t>①</t>
  </si>
  <si>
    <t>②</t>
  </si>
  <si>
    <t>③</t>
  </si>
  <si>
    <t>④</t>
  </si>
  <si>
    <t>H</t>
  </si>
  <si>
    <t>⑤</t>
  </si>
  <si>
    <t>J</t>
  </si>
  <si>
    <t>K</t>
  </si>
  <si>
    <t>E</t>
  </si>
  <si>
    <t>I</t>
  </si>
  <si>
    <t>F</t>
  </si>
  <si>
    <t>D</t>
  </si>
  <si>
    <t>M</t>
  </si>
  <si>
    <t>C</t>
  </si>
  <si>
    <t>G</t>
  </si>
  <si>
    <t>L</t>
  </si>
  <si>
    <t>確定順位</t>
  </si>
  <si>
    <t>F</t>
  </si>
  <si>
    <t>B</t>
  </si>
  <si>
    <t>直接
失点</t>
  </si>
  <si>
    <t>チーム
記号</t>
  </si>
  <si>
    <t>同順</t>
  </si>
  <si>
    <t>全試合
失点</t>
  </si>
  <si>
    <t>　　　　④　　　③で決定しない場合は当該リーグの失点の少ないリーグ</t>
  </si>
  <si>
    <t>　　　　⑤　　　④で決定しない場合は当該リーグの全試合の失点の少ないリーグ</t>
  </si>
  <si>
    <t>自ﾘｰｸﾞ</t>
  </si>
  <si>
    <t>←自リーグを選択すると組み合わせ表の自リーグに色が付きます</t>
  </si>
  <si>
    <t>　　　複数リーグの場合は当該リーグの試合の　１．勝敗　２．勝率</t>
  </si>
  <si>
    <t>　　　　③　　　②で決定しない場合は当該リーグの勝敗</t>
  </si>
  <si>
    <t>　　　　⑦　　　⑥で決定しない場合は監督によるジャンケン２勝リーグとする</t>
  </si>
  <si>
    <t>　　　　⑥　　　複数リーグ同率の場合は③④⑤の順番で決定し、順位決定リーグ　　</t>
  </si>
  <si>
    <t>　　　　　　　　が決定した時点で決定リーグを除いて③へ戻り決定まで繰り返す</t>
  </si>
  <si>
    <t>Ａ  グ ラ ウ ン ド</t>
  </si>
  <si>
    <t>Ｂ  グ ラ ウ ン ド</t>
  </si>
  <si>
    <t>Ｃ  グ ラ ウ ン ド</t>
  </si>
  <si>
    <t>チームリスト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</si>
  <si>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</si>
  <si>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</si>
  <si>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</si>
  <si>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</si>
  <si>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</si>
  <si>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</si>
  <si>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</si>
  <si>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</si>
  <si>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</si>
  <si>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</si>
  <si>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</si>
  <si>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</si>
  <si>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</si>
  <si>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</si>
  <si>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 1.）　　８：００～　９：３０</t>
  </si>
  <si>
    <t xml:space="preserve"> 2.）　　９：４０～１１：１０</t>
  </si>
  <si>
    <t xml:space="preserve"> 3.）　１１：２０～１２：５０</t>
  </si>
  <si>
    <t xml:space="preserve"> 4.）　１３：００～１４：３０</t>
  </si>
  <si>
    <t xml:space="preserve"> ５.）　１４：４０～１６：１０</t>
  </si>
  <si>
    <t>堀　金</t>
  </si>
  <si>
    <t>飯　田</t>
  </si>
  <si>
    <t>塩　尻</t>
  </si>
  <si>
    <t>波　田</t>
  </si>
  <si>
    <t>三　郷</t>
  </si>
  <si>
    <t>豊　科</t>
  </si>
  <si>
    <t>白　馬</t>
  </si>
  <si>
    <t>塩尻会場</t>
  </si>
  <si>
    <t>豊科会場</t>
  </si>
  <si>
    <t>安曇野穂高会場</t>
  </si>
  <si>
    <t>（Ａ）東洋計器グラウンド</t>
  </si>
  <si>
    <t>（Ｂ）押野グラウンド</t>
  </si>
  <si>
    <t>（Ａ）梓川自由の広場</t>
  </si>
  <si>
    <t>（Ｂ）波田下島グラウンド</t>
  </si>
  <si>
    <t>白馬・大町会場</t>
  </si>
  <si>
    <t>得　失　点　差</t>
  </si>
  <si>
    <t>差</t>
  </si>
  <si>
    <t>閉会式　　北部村営グラウンド（Ａ）グラウンド</t>
  </si>
  <si>
    <t>日本リトルリーグ野球協会　信越連盟　中南信ブロック</t>
  </si>
  <si>
    <t>４月１２日（日）</t>
  </si>
  <si>
    <t>４月１９日（日）</t>
  </si>
  <si>
    <t>４月２６日（日）</t>
  </si>
  <si>
    <t>波田会場</t>
  </si>
  <si>
    <t>４月２９日（水）</t>
  </si>
  <si>
    <t>５月　４日（月）</t>
  </si>
  <si>
    <t>三郷会場</t>
  </si>
  <si>
    <t>５月　５日（火）</t>
  </si>
  <si>
    <t>堀金会場</t>
  </si>
  <si>
    <t>５月　６日（水）</t>
  </si>
  <si>
    <t>５月１０日（日）　中止になった会場</t>
  </si>
  <si>
    <t>堀金リーグ</t>
  </si>
  <si>
    <t xml:space="preserve"> 1.）　　９：００～１０：３０</t>
  </si>
  <si>
    <t xml:space="preserve"> 2.）　１０：４０～１２：１０</t>
  </si>
  <si>
    <t xml:space="preserve"> 3.）　１２：２０～１３：５０</t>
  </si>
  <si>
    <t>１グラウンド５試合</t>
  </si>
  <si>
    <t>空　白</t>
  </si>
  <si>
    <t>-</t>
  </si>
  <si>
    <t>開会式８時３０分より</t>
  </si>
  <si>
    <t xml:space="preserve"> 1.）　　９：３０～１１：００</t>
  </si>
  <si>
    <t xml:space="preserve"> 2.）　１１：１０～１２：４０</t>
  </si>
  <si>
    <t xml:space="preserve"> 3.）　１２：５０～１４：２０</t>
  </si>
  <si>
    <t>第１試合時間変更有</t>
  </si>
  <si>
    <t xml:space="preserve"> 1.）　　８：３０～１０：００</t>
  </si>
  <si>
    <t xml:space="preserve"> 2.）　１０：１０～１１：４０</t>
  </si>
  <si>
    <t xml:space="preserve"> 3.）　１１：５０～１３：２０</t>
  </si>
  <si>
    <t xml:space="preserve"> 4.）　１３：３０～１５：００</t>
  </si>
  <si>
    <t>塩尻総合グラウンド</t>
  </si>
  <si>
    <t>（Ａ）押野グラウンド</t>
  </si>
  <si>
    <t>（Ｂ）東洋計器グラウンド</t>
  </si>
  <si>
    <t>（Ａ）波田下島グラウンド</t>
  </si>
  <si>
    <t>（Ｂ）梓川自由の広場</t>
  </si>
  <si>
    <t>高家スポーツ広場</t>
  </si>
  <si>
    <t>（Ａ）入口側　（Ｂ）北側</t>
  </si>
  <si>
    <t>（Ａ）北側　（Ｂ）入口側</t>
  </si>
  <si>
    <t>北部村営グラウンド</t>
  </si>
  <si>
    <t>（Ａ）プール側 （Ｂ）北側</t>
  </si>
  <si>
    <t>（Ａ）北側　（Ｂ）国道側</t>
  </si>
  <si>
    <t>安曇野　　　穂高</t>
  </si>
  <si>
    <t>２０１５年度リトルリーグ信越連盟春季大会中南信ブロック予選成績表</t>
  </si>
  <si>
    <t>開会式</t>
  </si>
  <si>
    <t>Ｂグラウンド</t>
  </si>
  <si>
    <t>２０１５年度 信越連盟春季大会 中南信ブロック予選 日程及び組み合わせ表</t>
  </si>
  <si>
    <t>第　九　週</t>
  </si>
  <si>
    <t>-</t>
  </si>
  <si>
    <t>-</t>
  </si>
  <si>
    <t>-</t>
  </si>
  <si>
    <t>５月　３日（日）　豊科　高家スポーツ広場　　運営　飯田リーグ　　</t>
  </si>
  <si>
    <t>開会式</t>
  </si>
  <si>
    <t>サンヒルズ飯田</t>
  </si>
  <si>
    <t>第一週</t>
  </si>
  <si>
    <t>雨天中止</t>
  </si>
  <si>
    <t>「ドームサン　　ヒルズ」</t>
  </si>
  <si>
    <t xml:space="preserve"> 4.）　１４：００～１５：３０</t>
  </si>
  <si>
    <t>試　合</t>
  </si>
  <si>
    <t>運営　飯田リーグ</t>
  </si>
  <si>
    <t>第　五　週</t>
  </si>
  <si>
    <t>１グラウンド４試合</t>
  </si>
  <si>
    <t>-</t>
  </si>
  <si>
    <t>公益財団法人　日本リトルリーグ野球協会御中</t>
  </si>
  <si>
    <t>　　　お世話に成ります。　　試合記録を報告します。</t>
  </si>
  <si>
    <t>試合日　平成　２７年　４月１２日(日)</t>
  </si>
  <si>
    <t>中南信ブロック事務局</t>
  </si>
  <si>
    <t>柳原喜夫</t>
  </si>
  <si>
    <t>大会名 ：</t>
  </si>
  <si>
    <t>２０１５年度</t>
  </si>
  <si>
    <t>信越連盟春季大会　中南信ブロック予選</t>
  </si>
  <si>
    <t>開催地 ：</t>
  </si>
  <si>
    <t>塩　尻</t>
  </si>
  <si>
    <t>市</t>
  </si>
  <si>
    <t>塩尻総合グラウンド</t>
  </si>
  <si>
    <t>Ａ</t>
  </si>
  <si>
    <t>グラウンド</t>
  </si>
  <si>
    <t>第二日目</t>
  </si>
  <si>
    <t>リーグ戦</t>
  </si>
  <si>
    <t>第一試合</t>
  </si>
  <si>
    <t>試合開始時間</t>
  </si>
  <si>
    <t>時</t>
  </si>
  <si>
    <t>分</t>
  </si>
  <si>
    <t>試合終了時間</t>
  </si>
  <si>
    <t>試合時間</t>
  </si>
  <si>
    <t>時間</t>
  </si>
  <si>
    <t>合　計</t>
  </si>
  <si>
    <t>投　　　　　　　　手</t>
  </si>
  <si>
    <t>捕　　　　　　　手</t>
  </si>
  <si>
    <t>白馬</t>
  </si>
  <si>
    <t>岡田・遠藤</t>
  </si>
  <si>
    <t>花岡</t>
  </si>
  <si>
    <t>松本東</t>
  </si>
  <si>
    <t>Ｘ</t>
  </si>
  <si>
    <t>５回コールド</t>
  </si>
  <si>
    <t>吉田</t>
  </si>
  <si>
    <t>小澤</t>
  </si>
  <si>
    <t>本　　塁　　打</t>
  </si>
  <si>
    <t>三　　塁　　打</t>
  </si>
  <si>
    <t>二　　　　塁　　　　打</t>
  </si>
  <si>
    <t>遠藤</t>
  </si>
  <si>
    <t>塩原・降籏・祢津</t>
  </si>
  <si>
    <t>第二試合</t>
  </si>
  <si>
    <t>松本南</t>
  </si>
  <si>
    <t>岡本</t>
  </si>
  <si>
    <t>飯田</t>
  </si>
  <si>
    <t>竹村・後藤</t>
  </si>
  <si>
    <t>吉本</t>
  </si>
  <si>
    <t>吉本（２）</t>
  </si>
  <si>
    <t>第三試合</t>
  </si>
  <si>
    <t>塩尻</t>
  </si>
  <si>
    <t>羽田・土屋呉巴・武居</t>
  </si>
  <si>
    <t>中林</t>
  </si>
  <si>
    <t>堀金</t>
  </si>
  <si>
    <t>竹内</t>
  </si>
  <si>
    <t>奥田</t>
  </si>
  <si>
    <t>小松・紅林</t>
  </si>
  <si>
    <t>第四試合</t>
  </si>
  <si>
    <t>関川</t>
  </si>
  <si>
    <t>小口・小澤</t>
  </si>
  <si>
    <t>小澤・塩原</t>
  </si>
  <si>
    <t>青山・竹村甲希</t>
  </si>
  <si>
    <t>青山・福澤・関川</t>
  </si>
  <si>
    <t>祢津</t>
  </si>
  <si>
    <t>塩原</t>
  </si>
  <si>
    <t>第日目</t>
  </si>
  <si>
    <t>回戦</t>
  </si>
  <si>
    <t>第試合</t>
  </si>
  <si>
    <t>Ｂ</t>
  </si>
  <si>
    <t>大町</t>
  </si>
  <si>
    <t>北沢・曽根原</t>
  </si>
  <si>
    <t>堀俊介</t>
  </si>
  <si>
    <t>安曇野穂高</t>
  </si>
  <si>
    <t>丸山</t>
  </si>
  <si>
    <t>坂井響介</t>
  </si>
  <si>
    <t>寺嶋</t>
  </si>
  <si>
    <t>坂井響介・寺嶋</t>
  </si>
  <si>
    <t>波田</t>
  </si>
  <si>
    <t>百瀬涼真</t>
  </si>
  <si>
    <t>青木</t>
  </si>
  <si>
    <t>三郷</t>
  </si>
  <si>
    <t>小山・百瀬・瀧浪・中澤</t>
  </si>
  <si>
    <t>村松</t>
  </si>
  <si>
    <t>緒方・牛丸</t>
  </si>
  <si>
    <t>牛丸・金子・青木・保高</t>
  </si>
  <si>
    <t>小山</t>
  </si>
  <si>
    <t>百瀬</t>
  </si>
  <si>
    <t>豊科</t>
  </si>
  <si>
    <t>白澤・長岩</t>
  </si>
  <si>
    <t>丸山大翔</t>
  </si>
  <si>
    <t>松本北</t>
  </si>
  <si>
    <t>金井・土田</t>
  </si>
  <si>
    <t>河野</t>
  </si>
  <si>
    <t>白澤</t>
  </si>
  <si>
    <t>牛丸</t>
  </si>
  <si>
    <t>鹿ノ戸</t>
  </si>
  <si>
    <t>平山・モラード駿</t>
  </si>
  <si>
    <t>百瀬涼真（２）</t>
  </si>
  <si>
    <t>百瀬涼真・保高</t>
  </si>
  <si>
    <t>モラード瑠佳・太田創士・平山</t>
  </si>
  <si>
    <t>J</t>
  </si>
  <si>
    <t>B</t>
  </si>
  <si>
    <t>I</t>
  </si>
  <si>
    <t>G</t>
  </si>
  <si>
    <t>H</t>
  </si>
  <si>
    <t>K</t>
  </si>
  <si>
    <t>A</t>
  </si>
  <si>
    <t>C</t>
  </si>
  <si>
    <t>D</t>
  </si>
  <si>
    <t>F</t>
  </si>
  <si>
    <t>E</t>
  </si>
  <si>
    <t>M</t>
  </si>
  <si>
    <t>L</t>
  </si>
  <si>
    <t>5月3日（日）</t>
  </si>
  <si>
    <t>舩坂　坂</t>
  </si>
  <si>
    <t>舩坂　坂・田所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</si>
</sst>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;0;"/>
    <numFmt numFmtId="180" formatCode="0_ "/>
    <numFmt numFmtId="181" formatCode="[DBNum3][$-411]0"/>
    <numFmt numFmtId="182" formatCode="0.00_ "/>
    <numFmt numFmtId="183" formatCode="0.00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8" fillId="0" borderId="0" xfId="60" applyFont="1" applyBorder="1" applyAlignment="1">
      <alignment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0" fillId="33" borderId="22" xfId="0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80" fontId="0" fillId="33" borderId="22" xfId="0" applyNumberFormat="1" applyFont="1" applyFill="1" applyBorder="1" applyAlignment="1">
      <alignment vertical="center"/>
    </xf>
    <xf numFmtId="180" fontId="0" fillId="33" borderId="20" xfId="0" applyNumberFormat="1" applyFill="1" applyBorder="1" applyAlignment="1">
      <alignment horizontal="center" vertical="center"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13" xfId="60" applyFont="1" applyBorder="1" applyAlignment="1">
      <alignment vertical="center"/>
      <protection/>
    </xf>
    <xf numFmtId="0" fontId="18" fillId="0" borderId="17" xfId="60" applyFont="1" applyBorder="1" applyAlignment="1">
      <alignment vertical="center"/>
      <protection/>
    </xf>
    <xf numFmtId="0" fontId="1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81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3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0" fillId="34" borderId="10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NumberFormat="1" applyFont="1" applyFill="1" applyBorder="1" applyAlignment="1" applyProtection="1">
      <alignment horizontal="distributed" vertical="center" wrapText="1"/>
      <protection/>
    </xf>
    <xf numFmtId="0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３．２０１５年度（平成２７年）中南信ブロック春季大会組合せ・星取表　３月２５日（水）変更" xfId="60"/>
    <cellStyle name="良い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228600</xdr:colOff>
      <xdr:row>10</xdr:row>
      <xdr:rowOff>9525</xdr:rowOff>
    </xdr:from>
    <xdr:to>
      <xdr:col>53</xdr:col>
      <xdr:colOff>638175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27336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21" customHeight="1"/>
  <cols>
    <col min="1" max="1" width="9.00390625" style="1" customWidth="1"/>
    <col min="2" max="2" width="10.00390625" style="1" customWidth="1"/>
    <col min="3" max="3" width="9.00390625" style="68" customWidth="1"/>
    <col min="4" max="4" width="7.50390625" style="71" customWidth="1"/>
    <col min="5" max="5" width="3.125" style="69" customWidth="1"/>
    <col min="6" max="6" width="1.4921875" style="1" customWidth="1"/>
    <col min="7" max="7" width="3.125" style="69" customWidth="1"/>
    <col min="8" max="8" width="7.50390625" style="70" customWidth="1"/>
    <col min="9" max="9" width="7.50390625" style="71" customWidth="1"/>
    <col min="10" max="10" width="3.125" style="69" customWidth="1"/>
    <col min="11" max="11" width="1.4921875" style="1" customWidth="1"/>
    <col min="12" max="12" width="3.125" style="69" customWidth="1"/>
    <col min="13" max="13" width="7.50390625" style="70" customWidth="1"/>
    <col min="14" max="14" width="7.50390625" style="1" customWidth="1"/>
    <col min="15" max="15" width="3.125" style="69" customWidth="1"/>
    <col min="16" max="16" width="1.4921875" style="1" customWidth="1"/>
    <col min="17" max="17" width="3.125" style="69" customWidth="1"/>
    <col min="18" max="18" width="7.50390625" style="1" customWidth="1"/>
    <col min="19" max="19" width="13.125" style="1" customWidth="1"/>
    <col min="20" max="16384" width="9.00390625" style="1" customWidth="1"/>
  </cols>
  <sheetData>
    <row r="1" spans="1:20" ht="21" customHeight="1" thickBot="1">
      <c r="A1" s="145" t="s">
        <v>151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65" t="s">
        <v>103</v>
      </c>
    </row>
    <row r="2" spans="1:21" ht="26.25" customHeight="1" thickBot="1">
      <c r="A2" s="144" t="s">
        <v>194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94" t="s">
        <v>168</v>
      </c>
      <c r="U2" s="1" t="s">
        <v>104</v>
      </c>
    </row>
    <row r="3" spans="1:25" ht="21" customHeight="1">
      <c r="A3" s="176" t="s">
        <v>32</v>
      </c>
      <c r="B3" s="177"/>
      <c r="C3" s="62" t="s">
        <v>33</v>
      </c>
      <c r="D3" s="149" t="s">
        <v>110</v>
      </c>
      <c r="E3" s="150"/>
      <c r="F3" s="150"/>
      <c r="G3" s="150"/>
      <c r="H3" s="151"/>
      <c r="I3" s="149" t="s">
        <v>111</v>
      </c>
      <c r="J3" s="169"/>
      <c r="K3" s="169"/>
      <c r="L3" s="169"/>
      <c r="M3" s="170"/>
      <c r="N3" s="176" t="s">
        <v>112</v>
      </c>
      <c r="O3" s="183"/>
      <c r="P3" s="183"/>
      <c r="Q3" s="183"/>
      <c r="R3" s="184"/>
      <c r="S3" s="2" t="s">
        <v>42</v>
      </c>
      <c r="U3" s="1" t="s">
        <v>45</v>
      </c>
      <c r="Y3" s="1" t="s">
        <v>113</v>
      </c>
    </row>
    <row r="4" spans="1:25" ht="21" customHeight="1">
      <c r="A4" s="159" t="s">
        <v>38</v>
      </c>
      <c r="B4" s="160"/>
      <c r="C4" s="63" t="s">
        <v>28</v>
      </c>
      <c r="D4" s="73" t="str">
        <f>IF(ISBLANK($U$9),"",$U$9)</f>
        <v>松本北</v>
      </c>
      <c r="E4" s="19"/>
      <c r="F4" s="41" t="s">
        <v>114</v>
      </c>
      <c r="G4" s="19"/>
      <c r="H4" s="76" t="str">
        <f>IF(ISBLANK($U$12),"",$U$12)</f>
        <v>塩　尻</v>
      </c>
      <c r="I4" s="101" t="str">
        <f>IF(ISBLANK($U$8),"",$U$8)</f>
        <v>大　町</v>
      </c>
      <c r="J4" s="15"/>
      <c r="K4" s="41" t="s">
        <v>114</v>
      </c>
      <c r="L4" s="19"/>
      <c r="M4" s="76" t="str">
        <f>IF(ISBLANK($U$13),"",$U$13)</f>
        <v>波　田</v>
      </c>
      <c r="N4" s="150" t="s">
        <v>170</v>
      </c>
      <c r="O4" s="152"/>
      <c r="P4" s="152"/>
      <c r="Q4" s="152"/>
      <c r="R4" s="153"/>
      <c r="S4" s="3" t="s">
        <v>43</v>
      </c>
      <c r="T4" s="6" t="s">
        <v>115</v>
      </c>
      <c r="U4" s="56" t="s">
        <v>59</v>
      </c>
      <c r="V4" s="57">
        <v>1</v>
      </c>
      <c r="Y4" s="6" t="s">
        <v>134</v>
      </c>
    </row>
    <row r="5" spans="1:25" ht="21" customHeight="1">
      <c r="A5" s="174" t="s">
        <v>321</v>
      </c>
      <c r="B5" s="175"/>
      <c r="C5" s="64" t="s">
        <v>29</v>
      </c>
      <c r="D5" s="74" t="str">
        <f>IF(ISBLANK($U$7),"",$U$7)</f>
        <v>堀　金</v>
      </c>
      <c r="E5" s="16"/>
      <c r="F5" s="42" t="s">
        <v>114</v>
      </c>
      <c r="G5" s="16"/>
      <c r="H5" s="77" t="str">
        <f>IF(ISBLANK($U$14),"",$U$14)</f>
        <v>飯　田</v>
      </c>
      <c r="I5" s="92" t="str">
        <f>IF(ISBLANK($U$10),"",$U$10)</f>
        <v>豊　科</v>
      </c>
      <c r="J5" s="16"/>
      <c r="K5" s="42" t="s">
        <v>114</v>
      </c>
      <c r="L5" s="16"/>
      <c r="M5" s="111" t="str">
        <f>IF(ISBLANK($U$11),"",$U$11)</f>
        <v>安曇野　　　穂高</v>
      </c>
      <c r="N5" s="154" t="s">
        <v>63</v>
      </c>
      <c r="O5" s="155"/>
      <c r="P5" s="155"/>
      <c r="Q5" s="155"/>
      <c r="R5" s="156"/>
      <c r="S5" s="8" t="s">
        <v>163</v>
      </c>
      <c r="T5" s="6" t="s">
        <v>116</v>
      </c>
      <c r="U5" s="6" t="s">
        <v>61</v>
      </c>
      <c r="V5" s="91">
        <v>2</v>
      </c>
      <c r="Y5" s="6" t="s">
        <v>135</v>
      </c>
    </row>
    <row r="6" spans="1:25" ht="21" customHeight="1">
      <c r="A6" s="171" t="s">
        <v>207</v>
      </c>
      <c r="B6" s="172"/>
      <c r="C6" s="64" t="s">
        <v>30</v>
      </c>
      <c r="D6" s="74" t="str">
        <f>IF(ISBLANK($U$6),"",$U$6)</f>
        <v>三　郷</v>
      </c>
      <c r="E6" s="16"/>
      <c r="F6" s="42" t="s">
        <v>114</v>
      </c>
      <c r="G6" s="16"/>
      <c r="H6" s="77" t="str">
        <f>IF(ISBLANK($U$15),"",$U$15)</f>
        <v>白　馬</v>
      </c>
      <c r="I6" s="92" t="str">
        <f>IF(ISBLANK($U$4),"",$U$4)</f>
        <v>松本東</v>
      </c>
      <c r="J6" s="16"/>
      <c r="K6" s="42" t="s">
        <v>114</v>
      </c>
      <c r="L6" s="16"/>
      <c r="M6" s="77" t="str">
        <f>IF(ISBLANK($U$5),"",$U$5)</f>
        <v>松本南</v>
      </c>
      <c r="N6" s="154" t="s">
        <v>44</v>
      </c>
      <c r="O6" s="155"/>
      <c r="P6" s="155"/>
      <c r="Q6" s="155"/>
      <c r="R6" s="156"/>
      <c r="S6" s="9"/>
      <c r="T6" s="6" t="s">
        <v>117</v>
      </c>
      <c r="U6" s="6" t="s">
        <v>137</v>
      </c>
      <c r="V6" s="91">
        <v>3</v>
      </c>
      <c r="Y6" s="6" t="s">
        <v>61</v>
      </c>
    </row>
    <row r="7" spans="1:25" ht="21" customHeight="1">
      <c r="A7" s="165" t="s">
        <v>184</v>
      </c>
      <c r="B7" s="166"/>
      <c r="C7" s="64"/>
      <c r="D7" s="92"/>
      <c r="E7" s="16"/>
      <c r="F7" s="42"/>
      <c r="G7" s="16"/>
      <c r="H7" s="77"/>
      <c r="I7" s="92"/>
      <c r="J7" s="16"/>
      <c r="K7" s="42"/>
      <c r="L7" s="16"/>
      <c r="M7" s="79"/>
      <c r="N7" s="181" t="s">
        <v>38</v>
      </c>
      <c r="O7" s="187"/>
      <c r="P7" s="187"/>
      <c r="Q7" s="187"/>
      <c r="R7" s="188"/>
      <c r="S7" s="8" t="s">
        <v>192</v>
      </c>
      <c r="T7" s="6" t="s">
        <v>118</v>
      </c>
      <c r="U7" s="6" t="s">
        <v>133</v>
      </c>
      <c r="V7" s="91">
        <v>4</v>
      </c>
      <c r="Y7" s="6" t="s">
        <v>59</v>
      </c>
    </row>
    <row r="8" spans="1:25" ht="21" customHeight="1">
      <c r="A8" s="167" t="s">
        <v>185</v>
      </c>
      <c r="B8" s="168"/>
      <c r="C8" s="66"/>
      <c r="D8" s="75"/>
      <c r="E8" s="17"/>
      <c r="F8" s="43"/>
      <c r="G8" s="17"/>
      <c r="H8" s="78"/>
      <c r="I8" s="10"/>
      <c r="J8" s="17"/>
      <c r="K8" s="43"/>
      <c r="L8" s="17"/>
      <c r="M8" s="78"/>
      <c r="N8" s="146" t="s">
        <v>171</v>
      </c>
      <c r="O8" s="147"/>
      <c r="P8" s="147"/>
      <c r="Q8" s="147"/>
      <c r="R8" s="148"/>
      <c r="S8" s="110" t="s">
        <v>193</v>
      </c>
      <c r="T8" s="6" t="s">
        <v>119</v>
      </c>
      <c r="U8" s="6" t="s">
        <v>60</v>
      </c>
      <c r="V8" s="91">
        <v>5</v>
      </c>
      <c r="Y8" s="6" t="s">
        <v>62</v>
      </c>
    </row>
    <row r="9" spans="1:25" ht="21" customHeight="1">
      <c r="A9" s="149" t="s">
        <v>35</v>
      </c>
      <c r="B9" s="151"/>
      <c r="C9" s="63" t="s">
        <v>28</v>
      </c>
      <c r="D9" s="72" t="str">
        <f>IF(ISBLANK($U$4),"",$U$4)</f>
        <v>松本東</v>
      </c>
      <c r="E9" s="130">
        <v>11</v>
      </c>
      <c r="F9" s="131" t="s">
        <v>210</v>
      </c>
      <c r="G9" s="130">
        <v>1</v>
      </c>
      <c r="H9" s="76" t="str">
        <f>IF(ISBLANK($U$15),"",$U$15)</f>
        <v>白　馬</v>
      </c>
      <c r="I9" s="108" t="str">
        <f>IF(ISBLANK($U$11),"",$U$11)</f>
        <v>安曇野　　　穂高</v>
      </c>
      <c r="J9" s="15">
        <v>13</v>
      </c>
      <c r="K9" s="41" t="s">
        <v>114</v>
      </c>
      <c r="L9" s="15">
        <v>3</v>
      </c>
      <c r="M9" s="95" t="str">
        <f>IF(ISBLANK($U$8),"",$U$8)</f>
        <v>大　町</v>
      </c>
      <c r="N9" s="146" t="s">
        <v>172</v>
      </c>
      <c r="O9" s="147"/>
      <c r="P9" s="147"/>
      <c r="Q9" s="147"/>
      <c r="R9" s="148"/>
      <c r="S9" s="121" t="s">
        <v>202</v>
      </c>
      <c r="T9" s="6" t="s">
        <v>120</v>
      </c>
      <c r="U9" s="6" t="s">
        <v>62</v>
      </c>
      <c r="V9" s="91">
        <v>6</v>
      </c>
      <c r="Y9" s="6" t="s">
        <v>136</v>
      </c>
    </row>
    <row r="10" spans="1:25" ht="21" customHeight="1">
      <c r="A10" s="146" t="s">
        <v>152</v>
      </c>
      <c r="B10" s="148"/>
      <c r="C10" s="64" t="s">
        <v>29</v>
      </c>
      <c r="D10" s="92" t="str">
        <f>IF(ISBLANK($U$5),"",$U$5)</f>
        <v>松本南</v>
      </c>
      <c r="E10" s="132">
        <v>4</v>
      </c>
      <c r="F10" s="133" t="s">
        <v>210</v>
      </c>
      <c r="G10" s="132">
        <v>2</v>
      </c>
      <c r="H10" s="77" t="str">
        <f>IF(ISBLANK($U$14),"",$U$14)</f>
        <v>飯　田</v>
      </c>
      <c r="I10" s="92" t="str">
        <f>IF(ISBLANK($U$13),"",$U$13)</f>
        <v>波　田</v>
      </c>
      <c r="J10" s="16">
        <v>12</v>
      </c>
      <c r="K10" s="42" t="s">
        <v>114</v>
      </c>
      <c r="L10" s="16">
        <v>3</v>
      </c>
      <c r="M10" s="77" t="str">
        <f>IF(ISBLANK($U$6),"",$U$6)</f>
        <v>三　郷</v>
      </c>
      <c r="N10" s="146" t="s">
        <v>173</v>
      </c>
      <c r="O10" s="147"/>
      <c r="P10" s="147"/>
      <c r="Q10" s="147"/>
      <c r="R10" s="148"/>
      <c r="S10" s="119" t="s">
        <v>200</v>
      </c>
      <c r="T10" s="6" t="s">
        <v>121</v>
      </c>
      <c r="U10" s="6" t="s">
        <v>138</v>
      </c>
      <c r="V10" s="91">
        <v>7</v>
      </c>
      <c r="Y10" s="6" t="s">
        <v>137</v>
      </c>
    </row>
    <row r="11" spans="1:25" ht="21" customHeight="1">
      <c r="A11" s="146" t="s">
        <v>140</v>
      </c>
      <c r="B11" s="148"/>
      <c r="C11" s="64" t="s">
        <v>30</v>
      </c>
      <c r="D11" s="92" t="str">
        <f>IF(ISBLANK($U$12),"",$U$12)</f>
        <v>塩　尻</v>
      </c>
      <c r="E11" s="132">
        <v>2</v>
      </c>
      <c r="F11" s="133" t="s">
        <v>210</v>
      </c>
      <c r="G11" s="132">
        <v>1</v>
      </c>
      <c r="H11" s="77" t="str">
        <f>IF(ISBLANK($U$7),"",$U$7)</f>
        <v>堀　金</v>
      </c>
      <c r="I11" s="100" t="str">
        <f>IF(ISBLANK($U$9),"",$U$9)</f>
        <v>松本北</v>
      </c>
      <c r="J11" s="16">
        <v>6</v>
      </c>
      <c r="K11" s="42" t="s">
        <v>114</v>
      </c>
      <c r="L11" s="16">
        <v>7</v>
      </c>
      <c r="M11" s="77" t="str">
        <f>IF(ISBLANK($U$10),"",$U$10)</f>
        <v>豊　科</v>
      </c>
      <c r="N11" s="173" t="s">
        <v>174</v>
      </c>
      <c r="O11" s="155"/>
      <c r="P11" s="155"/>
      <c r="Q11" s="155"/>
      <c r="R11" s="156"/>
      <c r="S11" s="120" t="s">
        <v>201</v>
      </c>
      <c r="T11" s="6" t="s">
        <v>122</v>
      </c>
      <c r="U11" s="106" t="s">
        <v>190</v>
      </c>
      <c r="V11" s="91">
        <v>8</v>
      </c>
      <c r="Y11" s="6" t="s">
        <v>138</v>
      </c>
    </row>
    <row r="12" spans="1:25" ht="21" customHeight="1">
      <c r="A12" s="142" t="s">
        <v>179</v>
      </c>
      <c r="B12" s="143"/>
      <c r="C12" s="64" t="s">
        <v>31</v>
      </c>
      <c r="D12" s="92" t="str">
        <f>IF(ISBLANK($U$14),"",$U$14)</f>
        <v>飯　田</v>
      </c>
      <c r="E12" s="132">
        <v>17</v>
      </c>
      <c r="F12" s="133" t="s">
        <v>210</v>
      </c>
      <c r="G12" s="132">
        <v>3</v>
      </c>
      <c r="H12" s="77" t="str">
        <f>IF(ISBLANK($U$4),"",$U$4)</f>
        <v>松本東</v>
      </c>
      <c r="I12" s="92" t="str">
        <f>IF(ISBLANK($U$15),"",$U$15)</f>
        <v>白　馬</v>
      </c>
      <c r="J12" s="16">
        <v>3</v>
      </c>
      <c r="K12" s="42" t="s">
        <v>114</v>
      </c>
      <c r="L12" s="16">
        <v>9</v>
      </c>
      <c r="M12" s="77" t="str">
        <f>IF(ISBLANK($U$13),"",$U$13)</f>
        <v>波　田</v>
      </c>
      <c r="N12" s="146"/>
      <c r="O12" s="147"/>
      <c r="P12" s="147"/>
      <c r="Q12" s="147"/>
      <c r="R12" s="148"/>
      <c r="S12" s="189" t="s">
        <v>204</v>
      </c>
      <c r="T12" s="6" t="s">
        <v>123</v>
      </c>
      <c r="U12" s="6" t="s">
        <v>135</v>
      </c>
      <c r="V12" s="91">
        <v>9</v>
      </c>
      <c r="Y12" s="6" t="s">
        <v>133</v>
      </c>
    </row>
    <row r="13" spans="1:25" ht="21" customHeight="1">
      <c r="A13" s="140" t="s">
        <v>189</v>
      </c>
      <c r="B13" s="141"/>
      <c r="C13" s="8"/>
      <c r="D13" s="92"/>
      <c r="E13" s="16"/>
      <c r="F13" s="42"/>
      <c r="G13" s="16"/>
      <c r="H13" s="77"/>
      <c r="I13" s="92"/>
      <c r="J13" s="16"/>
      <c r="K13" s="42"/>
      <c r="L13" s="16"/>
      <c r="M13" s="77"/>
      <c r="N13" s="185" t="s">
        <v>209</v>
      </c>
      <c r="O13" s="154"/>
      <c r="P13" s="154"/>
      <c r="Q13" s="154"/>
      <c r="R13" s="186"/>
      <c r="S13" s="189"/>
      <c r="T13" s="64" t="s">
        <v>124</v>
      </c>
      <c r="U13" s="6" t="s">
        <v>136</v>
      </c>
      <c r="V13" s="91">
        <v>10</v>
      </c>
      <c r="Y13" s="89" t="s">
        <v>190</v>
      </c>
    </row>
    <row r="14" spans="1:25" ht="21" customHeight="1">
      <c r="A14" s="149" t="s">
        <v>36</v>
      </c>
      <c r="B14" s="151"/>
      <c r="C14" s="83" t="s">
        <v>28</v>
      </c>
      <c r="D14" s="97" t="str">
        <f>IF(ISBLANK($U$10),"",$U$10)</f>
        <v>豊　科</v>
      </c>
      <c r="E14" s="15"/>
      <c r="F14" s="41" t="s">
        <v>114</v>
      </c>
      <c r="G14" s="15"/>
      <c r="H14" s="76" t="str">
        <f>IF(ISBLANK($U$15),"",$U$15)</f>
        <v>白　馬</v>
      </c>
      <c r="I14" s="97" t="str">
        <f>IF(ISBLANK($U$13),"",$U$13)</f>
        <v>波　田</v>
      </c>
      <c r="J14" s="15"/>
      <c r="K14" s="41" t="s">
        <v>114</v>
      </c>
      <c r="L14" s="15"/>
      <c r="M14" s="76" t="str">
        <f>IF(ISBLANK($U$14),"",$U$14)</f>
        <v>飯　田</v>
      </c>
      <c r="N14" s="146" t="s">
        <v>164</v>
      </c>
      <c r="O14" s="147"/>
      <c r="P14" s="147"/>
      <c r="Q14" s="147"/>
      <c r="R14" s="148"/>
      <c r="S14" s="121" t="s">
        <v>206</v>
      </c>
      <c r="T14" s="6" t="s">
        <v>125</v>
      </c>
      <c r="U14" s="6" t="s">
        <v>134</v>
      </c>
      <c r="V14" s="91">
        <v>11</v>
      </c>
      <c r="Y14" s="6" t="s">
        <v>60</v>
      </c>
    </row>
    <row r="15" spans="1:25" ht="21" customHeight="1">
      <c r="A15" s="146" t="s">
        <v>153</v>
      </c>
      <c r="B15" s="148"/>
      <c r="C15" s="82" t="s">
        <v>29</v>
      </c>
      <c r="D15" s="7" t="str">
        <f>IF(ISBLANK($U$8),"",$U$8)</f>
        <v>大　町</v>
      </c>
      <c r="E15" s="16"/>
      <c r="F15" s="42" t="s">
        <v>114</v>
      </c>
      <c r="G15" s="16"/>
      <c r="H15" s="77" t="str">
        <f>IF(ISBLANK($U$6),"",$U$6)</f>
        <v>三　郷</v>
      </c>
      <c r="I15" s="92" t="str">
        <f>IF(ISBLANK($U$5),"",$U$5)</f>
        <v>松本南</v>
      </c>
      <c r="J15" s="16"/>
      <c r="K15" s="42" t="s">
        <v>114</v>
      </c>
      <c r="L15" s="16"/>
      <c r="M15" s="80" t="str">
        <f>IF(ISBLANK($U$9),"",$U$9)</f>
        <v>松本北</v>
      </c>
      <c r="N15" s="146" t="s">
        <v>165</v>
      </c>
      <c r="O15" s="147"/>
      <c r="P15" s="147"/>
      <c r="Q15" s="147"/>
      <c r="R15" s="148"/>
      <c r="S15" s="119" t="s">
        <v>203</v>
      </c>
      <c r="T15" s="6" t="s">
        <v>126</v>
      </c>
      <c r="U15" s="56" t="s">
        <v>139</v>
      </c>
      <c r="V15" s="56">
        <v>12</v>
      </c>
      <c r="Y15" s="6" t="s">
        <v>139</v>
      </c>
    </row>
    <row r="16" spans="1:25" ht="21" customHeight="1">
      <c r="A16" s="146" t="s">
        <v>142</v>
      </c>
      <c r="B16" s="148"/>
      <c r="C16" s="82" t="s">
        <v>30</v>
      </c>
      <c r="D16" s="92" t="str">
        <f>IF(ISBLANK($U$15),"",$U$15)</f>
        <v>白　馬</v>
      </c>
      <c r="E16" s="16"/>
      <c r="F16" s="42" t="s">
        <v>114</v>
      </c>
      <c r="G16" s="16"/>
      <c r="H16" s="77" t="str">
        <f>IF(ISBLANK($U$12),"",$U$12)</f>
        <v>塩　尻</v>
      </c>
      <c r="I16" s="92" t="str">
        <f>IF(ISBLANK($U$7),"",$U$7)</f>
        <v>堀　金</v>
      </c>
      <c r="J16" s="16"/>
      <c r="K16" s="42" t="s">
        <v>114</v>
      </c>
      <c r="L16" s="16"/>
      <c r="M16" s="77" t="str">
        <f>IF(ISBLANK($U$4),"",$U$4)</f>
        <v>松本東</v>
      </c>
      <c r="N16" s="146" t="s">
        <v>166</v>
      </c>
      <c r="O16" s="147"/>
      <c r="P16" s="147"/>
      <c r="Q16" s="147"/>
      <c r="R16" s="148"/>
      <c r="S16" s="9"/>
      <c r="T16" s="6" t="s">
        <v>127</v>
      </c>
      <c r="U16" s="6"/>
      <c r="V16" s="91">
        <v>13</v>
      </c>
      <c r="Y16" s="6" t="s">
        <v>168</v>
      </c>
    </row>
    <row r="17" spans="1:25" ht="21" customHeight="1">
      <c r="A17" s="140" t="s">
        <v>180</v>
      </c>
      <c r="B17" s="141"/>
      <c r="C17" s="82" t="s">
        <v>31</v>
      </c>
      <c r="D17" s="92" t="str">
        <f>IF(ISBLANK($U$6),"",$U$6)</f>
        <v>三　郷</v>
      </c>
      <c r="E17" s="16"/>
      <c r="F17" s="42" t="s">
        <v>169</v>
      </c>
      <c r="G17" s="16"/>
      <c r="H17" s="77" t="str">
        <f>IF(ISBLANK($U$10),"",$U$10)</f>
        <v>豊　科</v>
      </c>
      <c r="I17" s="109" t="str">
        <f>IF(ISBLANK($U$11),"",$U$11)</f>
        <v>安曇野　　　穂高</v>
      </c>
      <c r="J17" s="16"/>
      <c r="K17" s="42" t="s">
        <v>114</v>
      </c>
      <c r="L17" s="16"/>
      <c r="M17" s="77" t="str">
        <f>IF(ISBLANK($U$5),"",$U$5)</f>
        <v>松本南</v>
      </c>
      <c r="N17" s="146" t="s">
        <v>205</v>
      </c>
      <c r="O17" s="147"/>
      <c r="P17" s="147"/>
      <c r="Q17" s="147"/>
      <c r="R17" s="148"/>
      <c r="S17" s="9"/>
      <c r="Y17" s="6" t="s">
        <v>2</v>
      </c>
    </row>
    <row r="18" spans="1:25" ht="21" customHeight="1">
      <c r="A18" s="178" t="s">
        <v>181</v>
      </c>
      <c r="B18" s="179"/>
      <c r="C18" s="67"/>
      <c r="D18" s="98"/>
      <c r="E18" s="17"/>
      <c r="F18" s="43"/>
      <c r="G18" s="17"/>
      <c r="H18" s="81"/>
      <c r="I18" s="99"/>
      <c r="J18" s="17"/>
      <c r="K18" s="43"/>
      <c r="L18" s="17"/>
      <c r="M18" s="81"/>
      <c r="N18" s="146"/>
      <c r="O18" s="147"/>
      <c r="P18" s="147"/>
      <c r="Q18" s="147"/>
      <c r="R18" s="148"/>
      <c r="S18" s="9"/>
      <c r="Y18" s="6" t="s">
        <v>25</v>
      </c>
    </row>
    <row r="19" spans="1:25" ht="21" customHeight="1">
      <c r="A19" s="149" t="s">
        <v>37</v>
      </c>
      <c r="B19" s="151"/>
      <c r="C19" s="63" t="s">
        <v>28</v>
      </c>
      <c r="D19" s="97" t="str">
        <f>IF(ISBLANK($U$4),"",$U$4)</f>
        <v>松本東</v>
      </c>
      <c r="E19" s="15"/>
      <c r="F19" s="41" t="s">
        <v>114</v>
      </c>
      <c r="G19" s="15"/>
      <c r="H19" s="107" t="str">
        <f>IF(ISBLANK($U$11),"",$U$11)</f>
        <v>安曇野　　　穂高</v>
      </c>
      <c r="I19" s="97" t="str">
        <f>IF(ISBLANK($U$5),"",$U$5)</f>
        <v>松本南</v>
      </c>
      <c r="J19" s="15"/>
      <c r="K19" s="41" t="s">
        <v>114</v>
      </c>
      <c r="L19" s="15"/>
      <c r="M19" s="76" t="str">
        <f>IF(ISBLANK($U$6),"",$U$6)</f>
        <v>三　郷</v>
      </c>
      <c r="N19" s="185" t="s">
        <v>167</v>
      </c>
      <c r="O19" s="154"/>
      <c r="P19" s="154"/>
      <c r="Q19" s="154"/>
      <c r="R19" s="186"/>
      <c r="S19" s="9"/>
      <c r="Y19" s="6" t="s">
        <v>3</v>
      </c>
    </row>
    <row r="20" spans="1:25" ht="21" customHeight="1">
      <c r="A20" s="146" t="s">
        <v>154</v>
      </c>
      <c r="B20" s="148"/>
      <c r="C20" s="64" t="s">
        <v>29</v>
      </c>
      <c r="D20" s="112" t="str">
        <f>IF(ISBLANK($U$13),"",$U$13)</f>
        <v>波　田</v>
      </c>
      <c r="E20" s="113"/>
      <c r="F20" s="114" t="s">
        <v>196</v>
      </c>
      <c r="G20" s="113"/>
      <c r="H20" s="115" t="str">
        <f>IF(ISBLANK($U$7),"",$U$7)</f>
        <v>堀　金</v>
      </c>
      <c r="I20" s="112" t="str">
        <f>IF(ISBLANK($U$12),"",$U$12)</f>
        <v>塩　尻</v>
      </c>
      <c r="J20" s="113"/>
      <c r="K20" s="114" t="s">
        <v>196</v>
      </c>
      <c r="L20" s="113"/>
      <c r="M20" s="115" t="str">
        <f>IF(ISBLANK($U$10),"",$U$10)</f>
        <v>豊　科</v>
      </c>
      <c r="N20" s="7" t="s">
        <v>128</v>
      </c>
      <c r="O20" s="5"/>
      <c r="P20" s="5"/>
      <c r="Q20" s="5"/>
      <c r="R20" s="12"/>
      <c r="S20" s="9"/>
      <c r="U20" s="140" t="s">
        <v>145</v>
      </c>
      <c r="V20" s="141"/>
      <c r="Y20" s="6" t="s">
        <v>4</v>
      </c>
    </row>
    <row r="21" spans="1:25" ht="21" customHeight="1">
      <c r="A21" s="146" t="s">
        <v>155</v>
      </c>
      <c r="B21" s="148"/>
      <c r="C21" s="64" t="s">
        <v>30</v>
      </c>
      <c r="D21" s="109" t="str">
        <f>IF(ISBLANK($U$11),"",$U$11)</f>
        <v>安曇野　　　穂高</v>
      </c>
      <c r="E21" s="16"/>
      <c r="F21" s="42" t="s">
        <v>51</v>
      </c>
      <c r="G21" s="16"/>
      <c r="H21" s="80" t="str">
        <f>IF(ISBLANK($U$9),"",$U$9)</f>
        <v>松本北</v>
      </c>
      <c r="I21" s="92" t="str">
        <f>IF(ISBLANK($U$14),"",$U$14)</f>
        <v>飯　田</v>
      </c>
      <c r="J21" s="16"/>
      <c r="K21" s="42" t="s">
        <v>51</v>
      </c>
      <c r="L21" s="16"/>
      <c r="M21" s="79" t="str">
        <f>IF(ISBLANK($U$8),"",$U$8)</f>
        <v>大　町</v>
      </c>
      <c r="N21" s="146" t="s">
        <v>129</v>
      </c>
      <c r="O21" s="147"/>
      <c r="P21" s="147"/>
      <c r="Q21" s="147"/>
      <c r="R21" s="148"/>
      <c r="S21" s="9"/>
      <c r="U21" s="140" t="s">
        <v>146</v>
      </c>
      <c r="V21" s="141"/>
      <c r="Y21" s="6" t="s">
        <v>5</v>
      </c>
    </row>
    <row r="22" spans="1:25" ht="21" customHeight="1">
      <c r="A22" s="140" t="s">
        <v>182</v>
      </c>
      <c r="B22" s="141"/>
      <c r="C22" s="82" t="s">
        <v>31</v>
      </c>
      <c r="D22" s="112" t="str">
        <f>IF(ISBLANK($U$7),"",$U$7)</f>
        <v>堀　金</v>
      </c>
      <c r="E22" s="113"/>
      <c r="F22" s="114" t="s">
        <v>197</v>
      </c>
      <c r="G22" s="113"/>
      <c r="H22" s="115" t="str">
        <f>IF(ISBLANK($U$15),"",$U$15)</f>
        <v>白　馬</v>
      </c>
      <c r="I22" s="112" t="str">
        <f>IF(ISBLANK($U$10),"",$U$10)</f>
        <v>豊　科</v>
      </c>
      <c r="J22" s="113"/>
      <c r="K22" s="114" t="s">
        <v>197</v>
      </c>
      <c r="L22" s="113"/>
      <c r="M22" s="115" t="str">
        <f>IF(ISBLANK($U$4),"",$U$4)</f>
        <v>松本東</v>
      </c>
      <c r="N22" s="146" t="s">
        <v>130</v>
      </c>
      <c r="O22" s="147"/>
      <c r="P22" s="147"/>
      <c r="Q22" s="147"/>
      <c r="R22" s="148"/>
      <c r="S22" s="9"/>
      <c r="U22" s="140" t="s">
        <v>182</v>
      </c>
      <c r="V22" s="141"/>
      <c r="Y22" s="6" t="s">
        <v>6</v>
      </c>
    </row>
    <row r="23" spans="1:25" ht="21" customHeight="1">
      <c r="A23" s="140" t="s">
        <v>183</v>
      </c>
      <c r="B23" s="141"/>
      <c r="C23" s="66" t="s">
        <v>34</v>
      </c>
      <c r="D23" s="99" t="str">
        <f>IF(ISBLANK($U$9),"",$U$9)</f>
        <v>松本北</v>
      </c>
      <c r="E23" s="17"/>
      <c r="F23" s="43" t="s">
        <v>114</v>
      </c>
      <c r="G23" s="17"/>
      <c r="H23" s="81" t="str">
        <f>IF(ISBLANK($U$13),"",$U$13)</f>
        <v>波　田</v>
      </c>
      <c r="I23" s="10" t="str">
        <f>IF(ISBLANK($U$8),"",$U$8)</f>
        <v>大　町</v>
      </c>
      <c r="J23" s="17"/>
      <c r="K23" s="43" t="s">
        <v>114</v>
      </c>
      <c r="L23" s="17"/>
      <c r="M23" s="81" t="str">
        <f>IF(ISBLANK($U$12),"",$U$12)</f>
        <v>塩　尻</v>
      </c>
      <c r="N23" s="146" t="s">
        <v>131</v>
      </c>
      <c r="O23" s="147"/>
      <c r="P23" s="147"/>
      <c r="Q23" s="147"/>
      <c r="R23" s="148"/>
      <c r="S23" s="9"/>
      <c r="U23" s="140" t="s">
        <v>183</v>
      </c>
      <c r="V23" s="141"/>
      <c r="Y23" s="6" t="s">
        <v>7</v>
      </c>
    </row>
    <row r="24" spans="1:25" ht="21" customHeight="1">
      <c r="A24" s="149" t="s">
        <v>208</v>
      </c>
      <c r="B24" s="151"/>
      <c r="C24" s="83" t="s">
        <v>28</v>
      </c>
      <c r="D24" s="97" t="str">
        <f>IF(ISBLANK($U$15),"",$U$15)</f>
        <v>白　馬</v>
      </c>
      <c r="E24" s="15"/>
      <c r="F24" s="41" t="s">
        <v>114</v>
      </c>
      <c r="G24" s="15"/>
      <c r="H24" s="76" t="str">
        <f>IF(ISBLANK($U$5),"",$U$5)</f>
        <v>松本南</v>
      </c>
      <c r="I24" s="97" t="str">
        <f>IF(ISBLANK($U$4),"",$U$4)</f>
        <v>松本東</v>
      </c>
      <c r="J24" s="15"/>
      <c r="K24" s="41" t="s">
        <v>114</v>
      </c>
      <c r="L24" s="15"/>
      <c r="M24" s="96" t="str">
        <f>IF(ISBLANK($U$9),"",$U$9)</f>
        <v>松本北</v>
      </c>
      <c r="N24" s="146" t="s">
        <v>132</v>
      </c>
      <c r="O24" s="147"/>
      <c r="P24" s="147"/>
      <c r="Q24" s="147"/>
      <c r="R24" s="148"/>
      <c r="S24" s="9"/>
      <c r="U24" s="140" t="s">
        <v>180</v>
      </c>
      <c r="V24" s="141"/>
      <c r="Y24" s="6" t="s">
        <v>8</v>
      </c>
    </row>
    <row r="25" spans="1:25" ht="21" customHeight="1">
      <c r="A25" s="146" t="s">
        <v>156</v>
      </c>
      <c r="B25" s="148"/>
      <c r="C25" s="82" t="s">
        <v>29</v>
      </c>
      <c r="D25" s="92" t="str">
        <f>IF(ISBLANK($U$6),"",$U$6)</f>
        <v>三　郷</v>
      </c>
      <c r="E25" s="16"/>
      <c r="F25" s="42" t="s">
        <v>114</v>
      </c>
      <c r="G25" s="16"/>
      <c r="H25" s="77" t="str">
        <f>IF(ISBLANK($U$14),"",$U$14)</f>
        <v>飯　田</v>
      </c>
      <c r="I25" s="92" t="str">
        <f>IF(ISBLANK($U$10),"",$U$10)</f>
        <v>豊　科</v>
      </c>
      <c r="J25" s="16"/>
      <c r="K25" s="42" t="s">
        <v>114</v>
      </c>
      <c r="L25" s="16"/>
      <c r="M25" s="79" t="str">
        <f>IF(ISBLANK($U$8),"",$U$8)</f>
        <v>大　町</v>
      </c>
      <c r="N25" s="146"/>
      <c r="O25" s="147"/>
      <c r="P25" s="147"/>
      <c r="Q25" s="147"/>
      <c r="R25" s="148"/>
      <c r="S25" s="9"/>
      <c r="U25" s="140" t="s">
        <v>181</v>
      </c>
      <c r="V25" s="141"/>
      <c r="Y25" s="6" t="s">
        <v>9</v>
      </c>
    </row>
    <row r="26" spans="1:25" ht="21" customHeight="1">
      <c r="A26" s="146" t="s">
        <v>141</v>
      </c>
      <c r="B26" s="148"/>
      <c r="C26" s="82" t="s">
        <v>30</v>
      </c>
      <c r="D26" s="92" t="str">
        <f>IF(ISBLANK($U$5),"",$U$5)</f>
        <v>松本南</v>
      </c>
      <c r="E26" s="16"/>
      <c r="F26" s="42" t="s">
        <v>114</v>
      </c>
      <c r="G26" s="16"/>
      <c r="H26" s="77" t="str">
        <f>IF(ISBLANK($U$13),"",$U$13)</f>
        <v>波　田</v>
      </c>
      <c r="I26" s="100" t="str">
        <f>IF(ISBLANK($U$9),"",$U$9)</f>
        <v>松本北</v>
      </c>
      <c r="J26" s="16"/>
      <c r="K26" s="42" t="s">
        <v>114</v>
      </c>
      <c r="L26" s="16"/>
      <c r="M26" s="77" t="str">
        <f>IF(ISBLANK($U$7),"",$U$7)</f>
        <v>堀　金</v>
      </c>
      <c r="N26" s="180" t="s">
        <v>195</v>
      </c>
      <c r="O26" s="181"/>
      <c r="P26" s="181"/>
      <c r="Q26" s="181"/>
      <c r="R26" s="182"/>
      <c r="S26" s="9"/>
      <c r="U26" s="140" t="s">
        <v>144</v>
      </c>
      <c r="V26" s="141"/>
      <c r="Y26" s="6" t="s">
        <v>10</v>
      </c>
    </row>
    <row r="27" spans="1:25" ht="21" customHeight="1">
      <c r="A27" s="142" t="s">
        <v>184</v>
      </c>
      <c r="B27" s="143"/>
      <c r="C27" s="82" t="s">
        <v>31</v>
      </c>
      <c r="D27" s="92" t="str">
        <f>IF(ISBLANK($U$14),"",$U$14)</f>
        <v>飯　田</v>
      </c>
      <c r="E27" s="20"/>
      <c r="F27" s="42" t="s">
        <v>114</v>
      </c>
      <c r="G27" s="16"/>
      <c r="H27" s="77" t="str">
        <f>IF(ISBLANK($U$15),"",$U$15)</f>
        <v>白　馬</v>
      </c>
      <c r="I27" s="7" t="str">
        <f>IF(ISBLANK($U$8),"",$U$8)</f>
        <v>大　町</v>
      </c>
      <c r="J27" s="20"/>
      <c r="K27" s="42" t="s">
        <v>114</v>
      </c>
      <c r="L27" s="16"/>
      <c r="M27" s="77" t="str">
        <f>IF(ISBLANK($U$4),"",$U$4)</f>
        <v>松本東</v>
      </c>
      <c r="N27" s="146" t="s">
        <v>175</v>
      </c>
      <c r="O27" s="147"/>
      <c r="P27" s="147"/>
      <c r="Q27" s="147"/>
      <c r="R27" s="148"/>
      <c r="S27" s="9"/>
      <c r="U27" s="140" t="s">
        <v>143</v>
      </c>
      <c r="V27" s="141"/>
      <c r="Y27" s="6" t="s">
        <v>11</v>
      </c>
    </row>
    <row r="28" spans="1:25" ht="21" customHeight="1">
      <c r="A28" s="140" t="s">
        <v>185</v>
      </c>
      <c r="B28" s="141"/>
      <c r="C28" s="67" t="s">
        <v>34</v>
      </c>
      <c r="D28" s="98" t="str">
        <f>IF(ISBLANK($U$12),"",$U$12)</f>
        <v>塩　尻</v>
      </c>
      <c r="E28" s="17"/>
      <c r="F28" s="43" t="s">
        <v>51</v>
      </c>
      <c r="G28" s="17"/>
      <c r="H28" s="81" t="str">
        <f>IF(ISBLANK($U$6),"",$U$6)</f>
        <v>三　郷</v>
      </c>
      <c r="I28" s="92" t="str">
        <f>IF(ISBLANK($U$7),"",$U$7)</f>
        <v>堀　金</v>
      </c>
      <c r="J28" s="16"/>
      <c r="K28" s="42" t="s">
        <v>51</v>
      </c>
      <c r="L28" s="16"/>
      <c r="M28" s="107" t="str">
        <f>IF(ISBLANK($U$11),"",$U$11)</f>
        <v>安曇野　　　穂高</v>
      </c>
      <c r="N28" s="146" t="s">
        <v>176</v>
      </c>
      <c r="O28" s="147"/>
      <c r="P28" s="147"/>
      <c r="Q28" s="147"/>
      <c r="R28" s="148"/>
      <c r="S28" s="9"/>
      <c r="Y28" s="6" t="s">
        <v>12</v>
      </c>
    </row>
    <row r="29" spans="1:25" ht="21" customHeight="1">
      <c r="A29" s="159" t="s">
        <v>39</v>
      </c>
      <c r="B29" s="160"/>
      <c r="C29" s="63" t="s">
        <v>28</v>
      </c>
      <c r="D29" s="97" t="str">
        <f>IF(ISBLANK($U$6),"",$U$6)</f>
        <v>三　郷</v>
      </c>
      <c r="E29" s="15"/>
      <c r="F29" s="41" t="s">
        <v>114</v>
      </c>
      <c r="G29" s="15"/>
      <c r="H29" s="96" t="str">
        <f>IF(ISBLANK($U$9),"",$U$9)</f>
        <v>松本北</v>
      </c>
      <c r="I29" s="97" t="str">
        <f>IF(ISBLANK($U$7),"",$U$7)</f>
        <v>堀　金</v>
      </c>
      <c r="J29" s="15"/>
      <c r="K29" s="41" t="s">
        <v>114</v>
      </c>
      <c r="L29" s="15"/>
      <c r="M29" s="95" t="str">
        <f>IF(ISBLANK($U$8),"",$U$8)</f>
        <v>大　町</v>
      </c>
      <c r="N29" s="146" t="s">
        <v>177</v>
      </c>
      <c r="O29" s="147"/>
      <c r="P29" s="147"/>
      <c r="Q29" s="147"/>
      <c r="R29" s="148"/>
      <c r="S29" s="9"/>
      <c r="Y29" s="6" t="s">
        <v>13</v>
      </c>
    </row>
    <row r="30" spans="1:19" ht="21" customHeight="1">
      <c r="A30" s="146" t="s">
        <v>157</v>
      </c>
      <c r="B30" s="148"/>
      <c r="C30" s="64" t="s">
        <v>29</v>
      </c>
      <c r="D30" s="92" t="str">
        <f>IF(ISBLANK($U$4),"",$U$4)</f>
        <v>松本東</v>
      </c>
      <c r="E30" s="16"/>
      <c r="F30" s="42" t="s">
        <v>114</v>
      </c>
      <c r="G30" s="16"/>
      <c r="H30" s="77" t="str">
        <f>IF(ISBLANK($U$12),"",$U$12)</f>
        <v>塩　尻</v>
      </c>
      <c r="I30" s="92" t="str">
        <f>IF(ISBLANK($U$13),"",$U$13)</f>
        <v>波　田</v>
      </c>
      <c r="J30" s="16"/>
      <c r="K30" s="42" t="s">
        <v>114</v>
      </c>
      <c r="L30" s="16"/>
      <c r="M30" s="107" t="str">
        <f>IF(ISBLANK($U$11),"",$U$11)</f>
        <v>安曇野　　　穂高</v>
      </c>
      <c r="N30" s="146" t="s">
        <v>178</v>
      </c>
      <c r="O30" s="147"/>
      <c r="P30" s="147"/>
      <c r="Q30" s="147"/>
      <c r="R30" s="148"/>
      <c r="S30" s="9"/>
    </row>
    <row r="31" spans="1:19" ht="21" customHeight="1">
      <c r="A31" s="146" t="s">
        <v>158</v>
      </c>
      <c r="B31" s="148"/>
      <c r="C31" s="64" t="s">
        <v>30</v>
      </c>
      <c r="D31" s="100" t="str">
        <f>IF(ISBLANK($U$9),"",$U$9)</f>
        <v>松本北</v>
      </c>
      <c r="E31" s="16"/>
      <c r="F31" s="42" t="s">
        <v>114</v>
      </c>
      <c r="G31" s="16"/>
      <c r="H31" s="77" t="str">
        <f>IF(ISBLANK($U$15),"",$U$15)</f>
        <v>白　馬</v>
      </c>
      <c r="I31" s="7" t="str">
        <f>IF(ISBLANK($U$8),"",$U$8)</f>
        <v>大　町</v>
      </c>
      <c r="J31" s="16"/>
      <c r="K31" s="42" t="s">
        <v>114</v>
      </c>
      <c r="L31" s="16"/>
      <c r="M31" s="77" t="str">
        <f>IF(ISBLANK($U$5),"",$U$5)</f>
        <v>松本南</v>
      </c>
      <c r="N31" s="157"/>
      <c r="O31" s="157"/>
      <c r="P31" s="157"/>
      <c r="Q31" s="157"/>
      <c r="R31" s="158"/>
      <c r="S31" s="9"/>
    </row>
    <row r="32" spans="1:19" ht="21" customHeight="1">
      <c r="A32" s="142" t="s">
        <v>184</v>
      </c>
      <c r="B32" s="143"/>
      <c r="C32" s="64" t="s">
        <v>31</v>
      </c>
      <c r="D32" s="92" t="str">
        <f>IF(ISBLANK($U$6),"",$U$6)</f>
        <v>三　郷</v>
      </c>
      <c r="E32" s="16"/>
      <c r="F32" s="42" t="s">
        <v>114</v>
      </c>
      <c r="G32" s="16"/>
      <c r="H32" s="77" t="str">
        <f>IF(ISBLANK($U$7),"",$U$7)</f>
        <v>堀　金</v>
      </c>
      <c r="I32" s="92" t="str">
        <f>IF(ISBLANK($U$14),"",$U$14)</f>
        <v>飯　田</v>
      </c>
      <c r="J32" s="16"/>
      <c r="K32" s="42" t="s">
        <v>114</v>
      </c>
      <c r="L32" s="16"/>
      <c r="M32" s="77" t="str">
        <f>IF(ISBLANK($U$10),"",$U$10)</f>
        <v>豊　科</v>
      </c>
      <c r="N32" s="157" t="s">
        <v>46</v>
      </c>
      <c r="O32" s="157"/>
      <c r="P32" s="157"/>
      <c r="Q32" s="157"/>
      <c r="R32" s="158"/>
      <c r="S32" s="9"/>
    </row>
    <row r="33" spans="1:19" ht="21" customHeight="1">
      <c r="A33" s="140" t="s">
        <v>186</v>
      </c>
      <c r="B33" s="141"/>
      <c r="C33" s="66"/>
      <c r="D33" s="98"/>
      <c r="E33" s="17"/>
      <c r="F33" s="43"/>
      <c r="G33" s="17"/>
      <c r="H33" s="81"/>
      <c r="I33" s="98"/>
      <c r="J33" s="17"/>
      <c r="K33" s="43"/>
      <c r="L33" s="17"/>
      <c r="M33" s="81"/>
      <c r="N33" s="161" t="s">
        <v>47</v>
      </c>
      <c r="O33" s="157"/>
      <c r="P33" s="157"/>
      <c r="Q33" s="157"/>
      <c r="R33" s="158"/>
      <c r="S33" s="9"/>
    </row>
    <row r="34" spans="1:19" ht="21" customHeight="1">
      <c r="A34" s="159" t="s">
        <v>40</v>
      </c>
      <c r="B34" s="160"/>
      <c r="C34" s="63" t="s">
        <v>28</v>
      </c>
      <c r="D34" s="97" t="str">
        <f>IF(ISBLANK($U$5),"",$U$5)</f>
        <v>松本南</v>
      </c>
      <c r="E34" s="15"/>
      <c r="F34" s="41" t="s">
        <v>114</v>
      </c>
      <c r="G34" s="15"/>
      <c r="H34" s="76" t="str">
        <f>IF(ISBLANK($U$12),"",$U$12)</f>
        <v>塩　尻</v>
      </c>
      <c r="I34" s="97" t="str">
        <f>IF(ISBLANK($U$10),"",$U$10)</f>
        <v>豊　科</v>
      </c>
      <c r="J34" s="15"/>
      <c r="K34" s="41" t="s">
        <v>114</v>
      </c>
      <c r="L34" s="15"/>
      <c r="M34" s="76" t="str">
        <f>IF(ISBLANK($U$7),"",$U$7)</f>
        <v>堀　金</v>
      </c>
      <c r="N34" s="161" t="s">
        <v>48</v>
      </c>
      <c r="O34" s="157"/>
      <c r="P34" s="157"/>
      <c r="Q34" s="157"/>
      <c r="R34" s="158"/>
      <c r="S34" s="9"/>
    </row>
    <row r="35" spans="1:19" ht="21" customHeight="1">
      <c r="A35" s="146" t="s">
        <v>159</v>
      </c>
      <c r="B35" s="148"/>
      <c r="C35" s="64" t="s">
        <v>29</v>
      </c>
      <c r="D35" s="92" t="str">
        <f>IF(ISBLANK($U$13),"",$U$13)</f>
        <v>波　田</v>
      </c>
      <c r="E35" s="16"/>
      <c r="F35" s="42" t="s">
        <v>114</v>
      </c>
      <c r="G35" s="16"/>
      <c r="H35" s="77" t="str">
        <f>IF(ISBLANK($U$4),"",$U$4)</f>
        <v>松本東</v>
      </c>
      <c r="I35" s="116" t="str">
        <f>IF(ISBLANK($U$11),"",$U$11)</f>
        <v>安曇野　　　穂高</v>
      </c>
      <c r="J35" s="113"/>
      <c r="K35" s="114" t="s">
        <v>198</v>
      </c>
      <c r="L35" s="113"/>
      <c r="M35" s="115" t="str">
        <f>IF(ISBLANK($U$15),"",$U$15)</f>
        <v>白　馬</v>
      </c>
      <c r="N35" s="161" t="s">
        <v>49</v>
      </c>
      <c r="O35" s="157"/>
      <c r="P35" s="157"/>
      <c r="Q35" s="157"/>
      <c r="R35" s="158"/>
      <c r="S35" s="9"/>
    </row>
    <row r="36" spans="1:22" ht="21" customHeight="1">
      <c r="A36" s="146" t="s">
        <v>160</v>
      </c>
      <c r="B36" s="148"/>
      <c r="C36" s="64" t="s">
        <v>30</v>
      </c>
      <c r="D36" s="92" t="str">
        <f>IF(ISBLANK($U$12),"",$U$12)</f>
        <v>塩　尻</v>
      </c>
      <c r="E36" s="16"/>
      <c r="F36" s="42" t="s">
        <v>114</v>
      </c>
      <c r="G36" s="16"/>
      <c r="H36" s="77" t="str">
        <f>IF(ISBLANK($U$14),"",$U$14)</f>
        <v>飯　田</v>
      </c>
      <c r="I36" s="7" t="str">
        <f>IF(ISBLANK($U$8),"",$U$8)</f>
        <v>大　町</v>
      </c>
      <c r="J36" s="16"/>
      <c r="K36" s="42" t="s">
        <v>51</v>
      </c>
      <c r="L36" s="16"/>
      <c r="M36" s="80" t="str">
        <f>IF(ISBLANK($U$9),"",$U$9)</f>
        <v>松本北</v>
      </c>
      <c r="N36" s="157" t="s">
        <v>56</v>
      </c>
      <c r="O36" s="157"/>
      <c r="P36" s="157"/>
      <c r="Q36" s="157"/>
      <c r="R36" s="158"/>
      <c r="S36" s="9"/>
      <c r="U36" s="5"/>
      <c r="V36" s="5"/>
    </row>
    <row r="37" spans="1:22" ht="21" customHeight="1">
      <c r="A37" s="142" t="s">
        <v>184</v>
      </c>
      <c r="B37" s="143"/>
      <c r="C37" s="64" t="s">
        <v>31</v>
      </c>
      <c r="D37" s="92" t="str">
        <f>IF(ISBLANK($U$10),"",$U$10)</f>
        <v>豊　科</v>
      </c>
      <c r="E37" s="16"/>
      <c r="F37" s="42" t="s">
        <v>114</v>
      </c>
      <c r="G37" s="16"/>
      <c r="H37" s="77" t="str">
        <f>IF(ISBLANK($U$5),"",$U$5)</f>
        <v>松本南</v>
      </c>
      <c r="I37" s="112" t="str">
        <f>IF(ISBLANK($U$6),"",$U$6)</f>
        <v>三　郷</v>
      </c>
      <c r="J37" s="113"/>
      <c r="K37" s="114" t="s">
        <v>198</v>
      </c>
      <c r="L37" s="113"/>
      <c r="M37" s="117" t="str">
        <f>IF(ISBLANK($U$11),"",$U$11)</f>
        <v>安曇野　　　穂高</v>
      </c>
      <c r="N37" s="161" t="s">
        <v>57</v>
      </c>
      <c r="O37" s="157"/>
      <c r="P37" s="157"/>
      <c r="Q37" s="157"/>
      <c r="R37" s="158"/>
      <c r="S37" s="9"/>
      <c r="U37" s="44"/>
      <c r="V37" s="44"/>
    </row>
    <row r="38" spans="1:22" ht="21" customHeight="1">
      <c r="A38" s="140" t="s">
        <v>186</v>
      </c>
      <c r="B38" s="141"/>
      <c r="C38" s="66"/>
      <c r="D38" s="98"/>
      <c r="E38" s="17"/>
      <c r="F38" s="43"/>
      <c r="G38" s="17"/>
      <c r="H38" s="93"/>
      <c r="I38" s="98"/>
      <c r="J38" s="17"/>
      <c r="K38" s="43"/>
      <c r="L38" s="17"/>
      <c r="M38" s="81"/>
      <c r="N38" s="162" t="s">
        <v>58</v>
      </c>
      <c r="O38" s="163"/>
      <c r="P38" s="163"/>
      <c r="Q38" s="163"/>
      <c r="R38" s="164"/>
      <c r="S38" s="9"/>
      <c r="U38" s="45"/>
      <c r="V38" s="45"/>
    </row>
    <row r="39" spans="1:19" ht="21" customHeight="1">
      <c r="A39" s="159" t="s">
        <v>195</v>
      </c>
      <c r="B39" s="160"/>
      <c r="C39" s="83" t="s">
        <v>28</v>
      </c>
      <c r="D39" s="108" t="str">
        <f>IF(ISBLANK($U$11),"",$U$11)</f>
        <v>安曇野　　　穂高</v>
      </c>
      <c r="E39" s="15"/>
      <c r="F39" s="41" t="s">
        <v>114</v>
      </c>
      <c r="G39" s="15"/>
      <c r="H39" s="76" t="str">
        <f>IF(ISBLANK($U$14),"",$U$14)</f>
        <v>飯　田</v>
      </c>
      <c r="I39" s="97" t="str">
        <f>IF(ISBLANK($U$12),"",$U$12)</f>
        <v>塩　尻</v>
      </c>
      <c r="J39" s="15"/>
      <c r="K39" s="41" t="s">
        <v>114</v>
      </c>
      <c r="L39" s="15"/>
      <c r="M39" s="76" t="str">
        <f>IF(ISBLANK($U$13),"",$U$13)</f>
        <v>波　田</v>
      </c>
      <c r="N39" s="102"/>
      <c r="O39" s="16"/>
      <c r="P39" s="42" t="s">
        <v>114</v>
      </c>
      <c r="Q39" s="16"/>
      <c r="R39" s="77"/>
      <c r="S39" s="9"/>
    </row>
    <row r="40" spans="1:19" ht="21" customHeight="1">
      <c r="A40" s="146" t="s">
        <v>161</v>
      </c>
      <c r="B40" s="148"/>
      <c r="C40" s="82" t="s">
        <v>29</v>
      </c>
      <c r="D40" s="7" t="str">
        <f>IF(ISBLANK($U$8),"",$U$8)</f>
        <v>大　町</v>
      </c>
      <c r="E40" s="16"/>
      <c r="F40" s="42" t="s">
        <v>114</v>
      </c>
      <c r="G40" s="16"/>
      <c r="H40" s="77" t="str">
        <f>IF(ISBLANK($U$15),"",$U$15)</f>
        <v>白　馬</v>
      </c>
      <c r="I40" s="92" t="str">
        <f>IF(ISBLANK($U$4),"",$U$4)</f>
        <v>松本東</v>
      </c>
      <c r="J40" s="16"/>
      <c r="K40" s="42" t="s">
        <v>114</v>
      </c>
      <c r="L40" s="16"/>
      <c r="M40" s="77" t="str">
        <f>IF(ISBLANK($U$6),"",$U$6)</f>
        <v>三　郷</v>
      </c>
      <c r="N40" s="102"/>
      <c r="O40" s="16"/>
      <c r="P40" s="42" t="s">
        <v>114</v>
      </c>
      <c r="Q40" s="16"/>
      <c r="R40" s="79"/>
      <c r="S40" s="12"/>
    </row>
    <row r="41" spans="1:19" ht="21" customHeight="1">
      <c r="A41" s="146" t="s">
        <v>147</v>
      </c>
      <c r="B41" s="148"/>
      <c r="C41" s="82" t="s">
        <v>30</v>
      </c>
      <c r="D41" s="92" t="str">
        <f>IF(ISBLANK($U$14),"",$U$14)</f>
        <v>飯　田</v>
      </c>
      <c r="E41" s="16"/>
      <c r="F41" s="42" t="s">
        <v>114</v>
      </c>
      <c r="G41" s="16"/>
      <c r="H41" s="80" t="str">
        <f>IF(ISBLANK($U$9),"",$U$9)</f>
        <v>松本北</v>
      </c>
      <c r="I41" s="92" t="str">
        <f>IF(ISBLANK($U$13),"",$U$13)</f>
        <v>波　田</v>
      </c>
      <c r="J41" s="16"/>
      <c r="K41" s="42" t="s">
        <v>114</v>
      </c>
      <c r="L41" s="16"/>
      <c r="M41" s="77" t="str">
        <f>IF(ISBLANK($U$10),"",$U$10)</f>
        <v>豊　科</v>
      </c>
      <c r="N41" s="102"/>
      <c r="O41" s="16"/>
      <c r="P41" s="42" t="s">
        <v>114</v>
      </c>
      <c r="Q41" s="16"/>
      <c r="R41" s="77"/>
      <c r="S41" s="8"/>
    </row>
    <row r="42" spans="1:19" ht="21" customHeight="1">
      <c r="A42" s="142" t="s">
        <v>187</v>
      </c>
      <c r="B42" s="143"/>
      <c r="C42" s="82" t="s">
        <v>31</v>
      </c>
      <c r="D42" s="92" t="str">
        <f>IF(ISBLANK($U$12),"",$U$12)</f>
        <v>塩　尻</v>
      </c>
      <c r="E42" s="16"/>
      <c r="F42" s="42" t="s">
        <v>51</v>
      </c>
      <c r="G42" s="16"/>
      <c r="H42" s="107" t="str">
        <f>IF(ISBLANK($U$11),"",$U$11)</f>
        <v>安曇野　　　穂高</v>
      </c>
      <c r="I42" s="92" t="str">
        <f>IF(ISBLANK($U$5),"",$U$5)</f>
        <v>松本南</v>
      </c>
      <c r="J42" s="16"/>
      <c r="K42" s="42" t="s">
        <v>114</v>
      </c>
      <c r="L42" s="16"/>
      <c r="M42" s="77" t="str">
        <f>IF(ISBLANK($U$7),"",$U$7)</f>
        <v>堀　金</v>
      </c>
      <c r="N42" s="102"/>
      <c r="O42" s="16"/>
      <c r="P42" s="42" t="s">
        <v>114</v>
      </c>
      <c r="Q42" s="16"/>
      <c r="R42" s="77"/>
      <c r="S42" s="8"/>
    </row>
    <row r="43" spans="1:19" ht="21" customHeight="1">
      <c r="A43" s="140" t="s">
        <v>188</v>
      </c>
      <c r="B43" s="143"/>
      <c r="C43" s="11"/>
      <c r="D43" s="10"/>
      <c r="F43" s="43"/>
      <c r="G43" s="17"/>
      <c r="H43" s="78"/>
      <c r="I43" s="10"/>
      <c r="J43" s="17"/>
      <c r="K43" s="43"/>
      <c r="L43" s="17"/>
      <c r="M43" s="78"/>
      <c r="N43" s="11"/>
      <c r="O43" s="17"/>
      <c r="P43" s="43"/>
      <c r="Q43" s="17"/>
      <c r="R43" s="78"/>
      <c r="S43" s="13"/>
    </row>
    <row r="44" spans="1:19" ht="21" customHeight="1">
      <c r="A44" s="149" t="s">
        <v>41</v>
      </c>
      <c r="B44" s="169"/>
      <c r="C44" s="59"/>
      <c r="D44" s="58"/>
      <c r="E44" s="15"/>
      <c r="F44" s="4"/>
      <c r="G44" s="15"/>
      <c r="H44" s="50"/>
      <c r="I44" s="58"/>
      <c r="J44" s="15"/>
      <c r="K44" s="4"/>
      <c r="L44" s="15"/>
      <c r="M44" s="50"/>
      <c r="N44" s="4"/>
      <c r="O44" s="15"/>
      <c r="P44" s="4"/>
      <c r="Q44" s="15"/>
      <c r="R44" s="4"/>
      <c r="S44" s="14"/>
    </row>
    <row r="45" spans="1:19" ht="21" customHeight="1">
      <c r="A45" s="7"/>
      <c r="B45" s="118" t="s">
        <v>199</v>
      </c>
      <c r="C45" s="60"/>
      <c r="D45" s="18"/>
      <c r="E45" s="16"/>
      <c r="F45" s="5"/>
      <c r="G45" s="16"/>
      <c r="H45" s="52"/>
      <c r="I45" s="18"/>
      <c r="J45" s="16"/>
      <c r="K45" s="5"/>
      <c r="L45" s="16"/>
      <c r="M45" s="52"/>
      <c r="N45" s="5"/>
      <c r="O45" s="16"/>
      <c r="P45" s="5"/>
      <c r="Q45" s="16"/>
      <c r="R45" s="5"/>
      <c r="S45" s="12"/>
    </row>
    <row r="46" spans="1:19" ht="21" customHeight="1">
      <c r="A46" s="7"/>
      <c r="B46" s="85" t="s">
        <v>162</v>
      </c>
      <c r="C46" s="60"/>
      <c r="D46" s="18"/>
      <c r="E46" s="16"/>
      <c r="F46" s="5"/>
      <c r="G46" s="16"/>
      <c r="H46" s="52"/>
      <c r="I46" s="18"/>
      <c r="J46" s="16"/>
      <c r="K46" s="5"/>
      <c r="L46" s="16"/>
      <c r="M46" s="52"/>
      <c r="N46" s="5"/>
      <c r="O46" s="16"/>
      <c r="P46" s="5"/>
      <c r="Q46" s="16"/>
      <c r="R46" s="5"/>
      <c r="S46" s="12"/>
    </row>
    <row r="47" spans="1:19" ht="21" customHeight="1">
      <c r="A47" s="7"/>
      <c r="B47" s="5" t="s">
        <v>150</v>
      </c>
      <c r="C47" s="60"/>
      <c r="D47" s="18"/>
      <c r="E47" s="16"/>
      <c r="F47" s="5"/>
      <c r="G47" s="16"/>
      <c r="H47" s="52"/>
      <c r="I47" s="18"/>
      <c r="J47" s="16"/>
      <c r="K47" s="5"/>
      <c r="L47" s="16"/>
      <c r="M47" s="52"/>
      <c r="N47" s="5"/>
      <c r="O47" s="16"/>
      <c r="P47" s="5"/>
      <c r="Q47" s="16"/>
      <c r="R47" s="5"/>
      <c r="S47" s="12"/>
    </row>
    <row r="48" spans="1:19" ht="21" customHeight="1">
      <c r="A48" s="10"/>
      <c r="B48" s="11"/>
      <c r="C48" s="86"/>
      <c r="D48" s="87" t="s">
        <v>50</v>
      </c>
      <c r="E48" s="17"/>
      <c r="F48" s="11"/>
      <c r="G48" s="17"/>
      <c r="H48" s="51"/>
      <c r="I48" s="21"/>
      <c r="J48" s="17"/>
      <c r="K48" s="11"/>
      <c r="L48" s="17"/>
      <c r="M48" s="51"/>
      <c r="N48" s="11"/>
      <c r="O48" s="17"/>
      <c r="P48" s="11"/>
      <c r="Q48" s="17"/>
      <c r="R48" s="11"/>
      <c r="S48" s="84"/>
    </row>
    <row r="51" spans="2:3" ht="21" customHeight="1">
      <c r="B51" s="105"/>
      <c r="C51" s="105"/>
    </row>
    <row r="52" ht="21" customHeight="1">
      <c r="D52" s="16"/>
    </row>
  </sheetData>
  <sheetProtection/>
  <mergeCells count="90">
    <mergeCell ref="S12:S13"/>
    <mergeCell ref="N15:R15"/>
    <mergeCell ref="N16:R16"/>
    <mergeCell ref="N34:R34"/>
    <mergeCell ref="N30:R30"/>
    <mergeCell ref="N17:R17"/>
    <mergeCell ref="N18:R18"/>
    <mergeCell ref="N19:R19"/>
    <mergeCell ref="N22:R22"/>
    <mergeCell ref="N27:R27"/>
    <mergeCell ref="N26:R26"/>
    <mergeCell ref="N29:R29"/>
    <mergeCell ref="N3:R3"/>
    <mergeCell ref="N12:R12"/>
    <mergeCell ref="N21:R21"/>
    <mergeCell ref="N13:R13"/>
    <mergeCell ref="N14:R14"/>
    <mergeCell ref="N7:R7"/>
    <mergeCell ref="A4:B4"/>
    <mergeCell ref="A5:B5"/>
    <mergeCell ref="A3:B3"/>
    <mergeCell ref="A11:B11"/>
    <mergeCell ref="N8:R8"/>
    <mergeCell ref="A29:B29"/>
    <mergeCell ref="A19:B19"/>
    <mergeCell ref="A12:B12"/>
    <mergeCell ref="A13:B13"/>
    <mergeCell ref="A18:B18"/>
    <mergeCell ref="A20:B20"/>
    <mergeCell ref="N9:R9"/>
    <mergeCell ref="N10:R10"/>
    <mergeCell ref="N11:R11"/>
    <mergeCell ref="A9:B9"/>
    <mergeCell ref="A10:B10"/>
    <mergeCell ref="A7:B7"/>
    <mergeCell ref="A8:B8"/>
    <mergeCell ref="A44:B44"/>
    <mergeCell ref="I3:M3"/>
    <mergeCell ref="A30:B30"/>
    <mergeCell ref="A14:B14"/>
    <mergeCell ref="A15:B15"/>
    <mergeCell ref="A23:B23"/>
    <mergeCell ref="A26:B26"/>
    <mergeCell ref="A6:B6"/>
    <mergeCell ref="A25:B25"/>
    <mergeCell ref="A32:B32"/>
    <mergeCell ref="U26:V26"/>
    <mergeCell ref="U27:V27"/>
    <mergeCell ref="A33:B33"/>
    <mergeCell ref="A24:B24"/>
    <mergeCell ref="A27:B27"/>
    <mergeCell ref="A28:B28"/>
    <mergeCell ref="N31:R31"/>
    <mergeCell ref="N32:R32"/>
    <mergeCell ref="N33:R33"/>
    <mergeCell ref="N28:R28"/>
    <mergeCell ref="A41:B41"/>
    <mergeCell ref="A35:B35"/>
    <mergeCell ref="A38:B38"/>
    <mergeCell ref="A39:B39"/>
    <mergeCell ref="A40:B40"/>
    <mergeCell ref="N38:R38"/>
    <mergeCell ref="N37:R37"/>
    <mergeCell ref="N35:R35"/>
    <mergeCell ref="N36:R36"/>
    <mergeCell ref="A42:B42"/>
    <mergeCell ref="A43:B43"/>
    <mergeCell ref="A16:B16"/>
    <mergeCell ref="A17:B17"/>
    <mergeCell ref="A31:B31"/>
    <mergeCell ref="A21:B21"/>
    <mergeCell ref="A22:B22"/>
    <mergeCell ref="A34:B34"/>
    <mergeCell ref="A36:B36"/>
    <mergeCell ref="A37:B37"/>
    <mergeCell ref="A2:S2"/>
    <mergeCell ref="A1:S1"/>
    <mergeCell ref="N24:R24"/>
    <mergeCell ref="N25:R25"/>
    <mergeCell ref="N23:R23"/>
    <mergeCell ref="D3:H3"/>
    <mergeCell ref="N4:R4"/>
    <mergeCell ref="N5:R5"/>
    <mergeCell ref="N6:R6"/>
    <mergeCell ref="U24:V24"/>
    <mergeCell ref="U25:V25"/>
    <mergeCell ref="U20:V20"/>
    <mergeCell ref="U21:V21"/>
    <mergeCell ref="U22:V22"/>
    <mergeCell ref="U23:V23"/>
  </mergeCells>
  <conditionalFormatting sqref="N39:N42 R39:R42 M4:M7 D4:D7 D9:D42 H4:I7 M9:M42 H9:I42">
    <cfRule type="cellIs" priority="7" dxfId="0" operator="equal" stopIfTrue="1">
      <formula>$T$2</formula>
    </cfRule>
  </conditionalFormatting>
  <dataValidations count="4">
    <dataValidation type="list" allowBlank="1" showInputMessage="1" showErrorMessage="1" sqref="U4:U15">
      <formula1>$Y$4:$Y$29</formula1>
    </dataValidation>
    <dataValidation type="list" allowBlank="1" showInputMessage="1" showErrorMessage="1" sqref="W9">
      <formula1>$U$4:$U$30</formula1>
    </dataValidation>
    <dataValidation type="list" allowBlank="1" showInputMessage="1" showErrorMessage="1" sqref="T2">
      <formula1>$Y$4:$Y$30</formula1>
    </dataValidation>
    <dataValidation type="list" allowBlank="1" showInputMessage="1" showErrorMessage="1" sqref="U16">
      <formula1>$Y$4:$Y$30</formula1>
    </dataValidation>
  </dataValidations>
  <printOptions/>
  <pageMargins left="0.6692913385826772" right="0.35433070866141736" top="0.3937007874015748" bottom="0.1968503937007874" header="0.3937007874015748" footer="0.1968503937007874"/>
  <pageSetup horizontalDpi="600" verticalDpi="600" orientation="portrait" paperSize="9" scale="85" r:id="rId1"/>
  <ignoredErrors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5" width="2.25390625" style="134" customWidth="1"/>
    <col min="16" max="16384" width="2.25390625" style="134" customWidth="1"/>
  </cols>
  <sheetData>
    <row r="1" spans="1:59" ht="18.75" customHeight="1">
      <c r="A1" s="206" t="s">
        <v>211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</row>
    <row r="2" spans="1:59" ht="18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</row>
    <row r="3" spans="1:59" ht="18.75" customHeight="1">
      <c r="A3" s="207" t="s">
        <v>212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Z3" s="208" t="s">
        <v>213</v>
      </c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9" t="s">
        <v>214</v>
      </c>
      <c r="AY3" s="209"/>
      <c r="AZ3" s="209"/>
      <c r="BA3" s="209"/>
      <c r="BB3" s="209"/>
      <c r="BC3" s="209"/>
      <c r="BD3" s="209"/>
      <c r="BE3" s="209"/>
      <c r="BF3" s="209"/>
      <c r="BG3" s="209"/>
    </row>
    <row r="4" spans="50:59" ht="18.75" customHeight="1">
      <c r="AX4" s="209" t="s">
        <v>215</v>
      </c>
      <c r="AY4" s="209"/>
      <c r="AZ4" s="209"/>
      <c r="BA4" s="209"/>
      <c r="BB4" s="209"/>
      <c r="BC4" s="209"/>
      <c r="BD4" s="209"/>
      <c r="BE4" s="209"/>
      <c r="BF4" s="209"/>
      <c r="BG4" s="209"/>
    </row>
    <row r="5" spans="1:105" ht="18.7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204" t="s">
        <v>216</v>
      </c>
      <c r="L5" s="204"/>
      <c r="M5" s="204"/>
      <c r="N5" s="204"/>
      <c r="O5" s="204"/>
      <c r="P5" s="205" t="s">
        <v>217</v>
      </c>
      <c r="Q5" s="205"/>
      <c r="R5" s="205"/>
      <c r="S5" s="205"/>
      <c r="T5" s="205"/>
      <c r="U5" s="205"/>
      <c r="V5" s="205" t="s">
        <v>218</v>
      </c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135"/>
      <c r="AY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6"/>
      <c r="CV5" s="136"/>
      <c r="CW5" s="136"/>
      <c r="CX5" s="136"/>
      <c r="CY5" s="136"/>
      <c r="CZ5" s="136"/>
      <c r="DA5" s="136"/>
    </row>
    <row r="6" spans="1:105" ht="18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</row>
    <row r="7" spans="1:105" ht="18.75" customHeight="1">
      <c r="A7" s="135"/>
      <c r="B7" s="135"/>
      <c r="C7" s="135"/>
      <c r="D7" s="135"/>
      <c r="E7" s="135"/>
      <c r="F7" s="137"/>
      <c r="G7" s="137"/>
      <c r="H7" s="204" t="s">
        <v>219</v>
      </c>
      <c r="I7" s="204"/>
      <c r="J7" s="204"/>
      <c r="K7" s="204"/>
      <c r="L7" s="204"/>
      <c r="M7" s="205" t="s">
        <v>220</v>
      </c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 t="s">
        <v>221</v>
      </c>
      <c r="Y7" s="205"/>
      <c r="Z7" s="205" t="s">
        <v>222</v>
      </c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 t="s">
        <v>223</v>
      </c>
      <c r="AW7" s="205"/>
      <c r="AX7" s="204" t="s">
        <v>224</v>
      </c>
      <c r="AY7" s="204"/>
      <c r="AZ7" s="204"/>
      <c r="BA7" s="204"/>
      <c r="BB7" s="204"/>
      <c r="BC7" s="204"/>
      <c r="BD7" s="204"/>
      <c r="BE7" s="204"/>
      <c r="BF7" s="204"/>
      <c r="BI7" s="135"/>
      <c r="BJ7" s="135"/>
      <c r="BK7" s="135"/>
      <c r="BL7" s="135"/>
      <c r="BM7" s="135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</row>
    <row r="8" ht="18.75" customHeight="1"/>
    <row r="9" spans="1:59" ht="18.75" customHeight="1">
      <c r="A9" s="197" t="s">
        <v>225</v>
      </c>
      <c r="B9" s="197"/>
      <c r="C9" s="197"/>
      <c r="D9" s="197"/>
      <c r="E9" s="197"/>
      <c r="F9" s="197"/>
      <c r="G9" s="198" t="s">
        <v>226</v>
      </c>
      <c r="H9" s="198"/>
      <c r="I9" s="198"/>
      <c r="J9" s="198"/>
      <c r="K9" s="198"/>
      <c r="L9" s="198"/>
      <c r="M9" s="198" t="s">
        <v>227</v>
      </c>
      <c r="N9" s="198"/>
      <c r="O9" s="198"/>
      <c r="P9" s="198"/>
      <c r="Q9" s="198"/>
      <c r="R9" s="198"/>
      <c r="V9" s="196" t="s">
        <v>228</v>
      </c>
      <c r="W9" s="196"/>
      <c r="X9" s="196"/>
      <c r="Y9" s="196"/>
      <c r="Z9" s="196"/>
      <c r="AA9" s="196"/>
      <c r="AB9" s="199">
        <v>8</v>
      </c>
      <c r="AC9" s="199"/>
      <c r="AD9" s="134" t="s">
        <v>229</v>
      </c>
      <c r="AE9" s="196">
        <v>58</v>
      </c>
      <c r="AF9" s="196"/>
      <c r="AG9" s="134" t="s">
        <v>230</v>
      </c>
      <c r="AI9" s="196" t="s">
        <v>231</v>
      </c>
      <c r="AJ9" s="196"/>
      <c r="AK9" s="196"/>
      <c r="AL9" s="196"/>
      <c r="AM9" s="196"/>
      <c r="AN9" s="196"/>
      <c r="AO9" s="196">
        <v>10</v>
      </c>
      <c r="AP9" s="196"/>
      <c r="AQ9" s="134" t="s">
        <v>229</v>
      </c>
      <c r="AR9" s="196">
        <v>5</v>
      </c>
      <c r="AS9" s="196"/>
      <c r="AT9" s="134" t="s">
        <v>230</v>
      </c>
      <c r="AV9" s="196" t="s">
        <v>232</v>
      </c>
      <c r="AW9" s="196"/>
      <c r="AX9" s="196"/>
      <c r="AY9" s="196"/>
      <c r="AZ9" s="196">
        <v>1</v>
      </c>
      <c r="BA9" s="196"/>
      <c r="BB9" s="196" t="s">
        <v>233</v>
      </c>
      <c r="BC9" s="196"/>
      <c r="BD9" s="194">
        <v>7</v>
      </c>
      <c r="BE9" s="194"/>
      <c r="BF9" s="195" t="s">
        <v>230</v>
      </c>
      <c r="BG9" s="195"/>
    </row>
    <row r="10" spans="1:59" ht="18.75" customHeight="1">
      <c r="A10" s="193"/>
      <c r="B10" s="193"/>
      <c r="C10" s="193"/>
      <c r="D10" s="193"/>
      <c r="E10" s="193"/>
      <c r="F10" s="193"/>
      <c r="G10" s="192">
        <v>1</v>
      </c>
      <c r="H10" s="192"/>
      <c r="I10" s="192">
        <v>2</v>
      </c>
      <c r="J10" s="192"/>
      <c r="K10" s="192">
        <v>3</v>
      </c>
      <c r="L10" s="192"/>
      <c r="M10" s="192">
        <v>4</v>
      </c>
      <c r="N10" s="192"/>
      <c r="O10" s="192">
        <v>5</v>
      </c>
      <c r="P10" s="192"/>
      <c r="Q10" s="192">
        <v>6</v>
      </c>
      <c r="R10" s="192"/>
      <c r="S10" s="192">
        <v>7</v>
      </c>
      <c r="T10" s="192"/>
      <c r="U10" s="192">
        <v>8</v>
      </c>
      <c r="V10" s="192"/>
      <c r="W10" s="192">
        <v>9</v>
      </c>
      <c r="X10" s="192"/>
      <c r="Y10" s="190" t="s">
        <v>234</v>
      </c>
      <c r="Z10" s="190"/>
      <c r="AA10" s="190"/>
      <c r="AC10" s="190" t="s">
        <v>235</v>
      </c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 t="s">
        <v>236</v>
      </c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</row>
    <row r="11" spans="1:59" ht="18.75" customHeight="1">
      <c r="A11" s="190" t="s">
        <v>237</v>
      </c>
      <c r="B11" s="190"/>
      <c r="C11" s="190"/>
      <c r="D11" s="190"/>
      <c r="E11" s="190"/>
      <c r="F11" s="190"/>
      <c r="G11" s="192">
        <v>0</v>
      </c>
      <c r="H11" s="192"/>
      <c r="I11" s="192">
        <v>1</v>
      </c>
      <c r="J11" s="192"/>
      <c r="K11" s="192">
        <v>0</v>
      </c>
      <c r="L11" s="192"/>
      <c r="M11" s="192">
        <v>0</v>
      </c>
      <c r="N11" s="192"/>
      <c r="O11" s="203">
        <v>0</v>
      </c>
      <c r="P11" s="203"/>
      <c r="Q11" s="192"/>
      <c r="R11" s="192"/>
      <c r="S11" s="192"/>
      <c r="T11" s="192"/>
      <c r="U11" s="192"/>
      <c r="V11" s="192"/>
      <c r="W11" s="192"/>
      <c r="X11" s="192"/>
      <c r="Y11" s="192">
        <f>SUM(G11:V11)</f>
        <v>1</v>
      </c>
      <c r="Z11" s="192"/>
      <c r="AA11" s="192"/>
      <c r="AC11" s="191" t="s">
        <v>238</v>
      </c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 t="s">
        <v>239</v>
      </c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</row>
    <row r="12" spans="1:59" ht="18.75" customHeight="1">
      <c r="A12" s="190" t="s">
        <v>240</v>
      </c>
      <c r="B12" s="190"/>
      <c r="C12" s="190"/>
      <c r="D12" s="190"/>
      <c r="E12" s="190"/>
      <c r="F12" s="190"/>
      <c r="G12" s="192">
        <v>1</v>
      </c>
      <c r="H12" s="192"/>
      <c r="I12" s="192">
        <v>3</v>
      </c>
      <c r="J12" s="192"/>
      <c r="K12" s="192">
        <v>0</v>
      </c>
      <c r="L12" s="192"/>
      <c r="M12" s="192">
        <v>6</v>
      </c>
      <c r="N12" s="200"/>
      <c r="O12" s="138">
        <v>1</v>
      </c>
      <c r="P12" s="139" t="s">
        <v>241</v>
      </c>
      <c r="Q12" s="202"/>
      <c r="R12" s="192"/>
      <c r="S12" s="200" t="s">
        <v>242</v>
      </c>
      <c r="T12" s="201"/>
      <c r="U12" s="201"/>
      <c r="V12" s="201"/>
      <c r="W12" s="201"/>
      <c r="X12" s="202"/>
      <c r="Y12" s="192">
        <f>SUM(G12:V12)</f>
        <v>11</v>
      </c>
      <c r="Z12" s="192"/>
      <c r="AA12" s="192"/>
      <c r="AC12" s="191" t="s">
        <v>243</v>
      </c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 t="s">
        <v>244</v>
      </c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</row>
    <row r="13" ht="7.5" customHeight="1"/>
    <row r="14" spans="1:59" ht="18.75" customHeight="1">
      <c r="A14" s="193"/>
      <c r="B14" s="193"/>
      <c r="C14" s="193"/>
      <c r="D14" s="193"/>
      <c r="E14" s="193"/>
      <c r="F14" s="193"/>
      <c r="G14" s="190" t="s">
        <v>245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 t="s">
        <v>246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 t="s">
        <v>247</v>
      </c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</row>
    <row r="15" spans="1:59" ht="18.75" customHeight="1">
      <c r="A15" s="190" t="str">
        <f>A11</f>
        <v>白馬</v>
      </c>
      <c r="B15" s="190"/>
      <c r="C15" s="190"/>
      <c r="D15" s="190"/>
      <c r="E15" s="190"/>
      <c r="F15" s="19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 t="s">
        <v>248</v>
      </c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</row>
    <row r="16" spans="1:59" ht="18.75" customHeight="1">
      <c r="A16" s="190" t="str">
        <f>A12</f>
        <v>松本東</v>
      </c>
      <c r="B16" s="190"/>
      <c r="C16" s="190"/>
      <c r="D16" s="190"/>
      <c r="E16" s="190"/>
      <c r="F16" s="19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 t="s">
        <v>244</v>
      </c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 t="s">
        <v>249</v>
      </c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</row>
    <row r="17" ht="18.75" customHeight="1"/>
    <row r="18" spans="1:59" ht="18.75" customHeight="1">
      <c r="A18" s="197" t="s">
        <v>225</v>
      </c>
      <c r="B18" s="197"/>
      <c r="C18" s="197"/>
      <c r="D18" s="197"/>
      <c r="E18" s="197"/>
      <c r="F18" s="197"/>
      <c r="G18" s="198" t="s">
        <v>226</v>
      </c>
      <c r="H18" s="198"/>
      <c r="I18" s="198"/>
      <c r="J18" s="198"/>
      <c r="K18" s="198"/>
      <c r="L18" s="198"/>
      <c r="M18" s="198" t="s">
        <v>250</v>
      </c>
      <c r="N18" s="198"/>
      <c r="O18" s="198"/>
      <c r="P18" s="198"/>
      <c r="Q18" s="198"/>
      <c r="R18" s="198"/>
      <c r="V18" s="196" t="s">
        <v>228</v>
      </c>
      <c r="W18" s="196"/>
      <c r="X18" s="196"/>
      <c r="Y18" s="196"/>
      <c r="Z18" s="196"/>
      <c r="AA18" s="196"/>
      <c r="AB18" s="199">
        <v>10</v>
      </c>
      <c r="AC18" s="199"/>
      <c r="AD18" s="134" t="s">
        <v>229</v>
      </c>
      <c r="AE18" s="196">
        <v>34</v>
      </c>
      <c r="AF18" s="196"/>
      <c r="AG18" s="134" t="s">
        <v>230</v>
      </c>
      <c r="AI18" s="196" t="s">
        <v>231</v>
      </c>
      <c r="AJ18" s="196"/>
      <c r="AK18" s="196"/>
      <c r="AL18" s="196"/>
      <c r="AM18" s="196"/>
      <c r="AN18" s="196"/>
      <c r="AO18" s="196">
        <v>11</v>
      </c>
      <c r="AP18" s="196"/>
      <c r="AQ18" s="134" t="s">
        <v>229</v>
      </c>
      <c r="AR18" s="196">
        <v>52</v>
      </c>
      <c r="AS18" s="196"/>
      <c r="AT18" s="134" t="s">
        <v>230</v>
      </c>
      <c r="AV18" s="196" t="s">
        <v>232</v>
      </c>
      <c r="AW18" s="196"/>
      <c r="AX18" s="196"/>
      <c r="AY18" s="196"/>
      <c r="AZ18" s="196">
        <v>1</v>
      </c>
      <c r="BA18" s="196"/>
      <c r="BB18" s="196" t="s">
        <v>233</v>
      </c>
      <c r="BC18" s="196"/>
      <c r="BD18" s="194">
        <v>18</v>
      </c>
      <c r="BE18" s="194"/>
      <c r="BF18" s="195" t="s">
        <v>230</v>
      </c>
      <c r="BG18" s="195"/>
    </row>
    <row r="19" spans="1:59" ht="18.75" customHeight="1">
      <c r="A19" s="193"/>
      <c r="B19" s="193"/>
      <c r="C19" s="193"/>
      <c r="D19" s="193"/>
      <c r="E19" s="193"/>
      <c r="F19" s="193"/>
      <c r="G19" s="192">
        <v>1</v>
      </c>
      <c r="H19" s="192"/>
      <c r="I19" s="192">
        <v>2</v>
      </c>
      <c r="J19" s="192"/>
      <c r="K19" s="192">
        <v>3</v>
      </c>
      <c r="L19" s="192"/>
      <c r="M19" s="192">
        <v>4</v>
      </c>
      <c r="N19" s="192"/>
      <c r="O19" s="192">
        <v>5</v>
      </c>
      <c r="P19" s="192"/>
      <c r="Q19" s="192">
        <v>6</v>
      </c>
      <c r="R19" s="192"/>
      <c r="S19" s="192">
        <v>7</v>
      </c>
      <c r="T19" s="192"/>
      <c r="U19" s="192">
        <v>8</v>
      </c>
      <c r="V19" s="192"/>
      <c r="W19" s="192">
        <v>9</v>
      </c>
      <c r="X19" s="192"/>
      <c r="Y19" s="190" t="s">
        <v>234</v>
      </c>
      <c r="Z19" s="190"/>
      <c r="AA19" s="190"/>
      <c r="AC19" s="190" t="s">
        <v>235</v>
      </c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 t="s">
        <v>236</v>
      </c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</row>
    <row r="20" spans="1:59" ht="18.75" customHeight="1">
      <c r="A20" s="190" t="s">
        <v>251</v>
      </c>
      <c r="B20" s="190"/>
      <c r="C20" s="190"/>
      <c r="D20" s="190"/>
      <c r="E20" s="190"/>
      <c r="F20" s="190"/>
      <c r="G20" s="192">
        <v>0</v>
      </c>
      <c r="H20" s="192"/>
      <c r="I20" s="192">
        <v>0</v>
      </c>
      <c r="J20" s="192"/>
      <c r="K20" s="192">
        <v>1</v>
      </c>
      <c r="L20" s="192"/>
      <c r="M20" s="192">
        <v>0</v>
      </c>
      <c r="N20" s="192"/>
      <c r="O20" s="192">
        <v>2</v>
      </c>
      <c r="P20" s="192"/>
      <c r="Q20" s="192">
        <v>1</v>
      </c>
      <c r="R20" s="192"/>
      <c r="S20" s="192"/>
      <c r="T20" s="192"/>
      <c r="U20" s="192"/>
      <c r="V20" s="192"/>
      <c r="W20" s="192"/>
      <c r="X20" s="192"/>
      <c r="Y20" s="192">
        <f>SUM(G20:V20)</f>
        <v>4</v>
      </c>
      <c r="Z20" s="192"/>
      <c r="AA20" s="192"/>
      <c r="AC20" s="191" t="s">
        <v>252</v>
      </c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 t="s">
        <v>322</v>
      </c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</row>
    <row r="21" spans="1:59" ht="18.75" customHeight="1">
      <c r="A21" s="190" t="s">
        <v>253</v>
      </c>
      <c r="B21" s="190"/>
      <c r="C21" s="190"/>
      <c r="D21" s="190"/>
      <c r="E21" s="190"/>
      <c r="F21" s="190"/>
      <c r="G21" s="192">
        <v>2</v>
      </c>
      <c r="H21" s="192"/>
      <c r="I21" s="192">
        <v>0</v>
      </c>
      <c r="J21" s="192"/>
      <c r="K21" s="192">
        <v>0</v>
      </c>
      <c r="L21" s="192"/>
      <c r="M21" s="192">
        <v>0</v>
      </c>
      <c r="N21" s="192"/>
      <c r="O21" s="192">
        <v>0</v>
      </c>
      <c r="P21" s="192"/>
      <c r="Q21" s="192">
        <v>0</v>
      </c>
      <c r="R21" s="192"/>
      <c r="S21" s="192"/>
      <c r="T21" s="192"/>
      <c r="U21" s="192"/>
      <c r="V21" s="192"/>
      <c r="W21" s="192"/>
      <c r="X21" s="192"/>
      <c r="Y21" s="192">
        <f>SUM(G21:V21)</f>
        <v>2</v>
      </c>
      <c r="Z21" s="192"/>
      <c r="AA21" s="192"/>
      <c r="AC21" s="191" t="s">
        <v>254</v>
      </c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 t="s">
        <v>255</v>
      </c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</row>
    <row r="22" ht="7.5" customHeight="1"/>
    <row r="23" spans="1:59" ht="18.75" customHeight="1">
      <c r="A23" s="193"/>
      <c r="B23" s="193"/>
      <c r="C23" s="193"/>
      <c r="D23" s="193"/>
      <c r="E23" s="193"/>
      <c r="F23" s="193"/>
      <c r="G23" s="190" t="s">
        <v>245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 t="s">
        <v>246</v>
      </c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 t="s">
        <v>247</v>
      </c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</row>
    <row r="24" spans="1:59" ht="18.75" customHeight="1">
      <c r="A24" s="190" t="str">
        <f>A20</f>
        <v>松本南</v>
      </c>
      <c r="B24" s="190"/>
      <c r="C24" s="190"/>
      <c r="D24" s="190"/>
      <c r="E24" s="190"/>
      <c r="F24" s="190"/>
      <c r="G24" s="191" t="s">
        <v>323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</row>
    <row r="25" spans="1:59" ht="18.75" customHeight="1">
      <c r="A25" s="190" t="str">
        <f>A21</f>
        <v>飯田</v>
      </c>
      <c r="B25" s="190"/>
      <c r="C25" s="190"/>
      <c r="D25" s="190"/>
      <c r="E25" s="190"/>
      <c r="F25" s="19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 t="s">
        <v>256</v>
      </c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</row>
    <row r="26" ht="18.75" customHeight="1"/>
    <row r="27" spans="1:59" ht="18.75" customHeight="1">
      <c r="A27" s="197" t="s">
        <v>225</v>
      </c>
      <c r="B27" s="197"/>
      <c r="C27" s="197"/>
      <c r="D27" s="197"/>
      <c r="E27" s="197"/>
      <c r="F27" s="197"/>
      <c r="G27" s="198" t="s">
        <v>226</v>
      </c>
      <c r="H27" s="198"/>
      <c r="I27" s="198"/>
      <c r="J27" s="198"/>
      <c r="K27" s="198"/>
      <c r="L27" s="198"/>
      <c r="M27" s="198" t="s">
        <v>257</v>
      </c>
      <c r="N27" s="198"/>
      <c r="O27" s="198"/>
      <c r="P27" s="198"/>
      <c r="Q27" s="198"/>
      <c r="R27" s="198"/>
      <c r="V27" s="196" t="s">
        <v>228</v>
      </c>
      <c r="W27" s="196"/>
      <c r="X27" s="196"/>
      <c r="Y27" s="196"/>
      <c r="Z27" s="196"/>
      <c r="AA27" s="196"/>
      <c r="AB27" s="199">
        <v>12</v>
      </c>
      <c r="AC27" s="199"/>
      <c r="AD27" s="134" t="s">
        <v>229</v>
      </c>
      <c r="AE27" s="196">
        <v>17</v>
      </c>
      <c r="AF27" s="196"/>
      <c r="AG27" s="134" t="s">
        <v>230</v>
      </c>
      <c r="AI27" s="196" t="s">
        <v>231</v>
      </c>
      <c r="AJ27" s="196"/>
      <c r="AK27" s="196"/>
      <c r="AL27" s="196"/>
      <c r="AM27" s="196"/>
      <c r="AN27" s="196"/>
      <c r="AO27" s="196">
        <v>13</v>
      </c>
      <c r="AP27" s="196"/>
      <c r="AQ27" s="134" t="s">
        <v>229</v>
      </c>
      <c r="AR27" s="196">
        <v>37</v>
      </c>
      <c r="AS27" s="196"/>
      <c r="AT27" s="134" t="s">
        <v>230</v>
      </c>
      <c r="AV27" s="196" t="s">
        <v>232</v>
      </c>
      <c r="AW27" s="196"/>
      <c r="AX27" s="196"/>
      <c r="AY27" s="196"/>
      <c r="AZ27" s="196">
        <v>1</v>
      </c>
      <c r="BA27" s="196"/>
      <c r="BB27" s="196" t="s">
        <v>233</v>
      </c>
      <c r="BC27" s="196"/>
      <c r="BD27" s="194">
        <v>20</v>
      </c>
      <c r="BE27" s="194"/>
      <c r="BF27" s="195" t="s">
        <v>230</v>
      </c>
      <c r="BG27" s="195"/>
    </row>
    <row r="28" spans="1:59" ht="18.75" customHeight="1">
      <c r="A28" s="193"/>
      <c r="B28" s="193"/>
      <c r="C28" s="193"/>
      <c r="D28" s="193"/>
      <c r="E28" s="193"/>
      <c r="F28" s="193"/>
      <c r="G28" s="192">
        <v>1</v>
      </c>
      <c r="H28" s="192"/>
      <c r="I28" s="192">
        <v>2</v>
      </c>
      <c r="J28" s="192"/>
      <c r="K28" s="192">
        <v>3</v>
      </c>
      <c r="L28" s="192"/>
      <c r="M28" s="192">
        <v>4</v>
      </c>
      <c r="N28" s="192"/>
      <c r="O28" s="192">
        <v>5</v>
      </c>
      <c r="P28" s="192"/>
      <c r="Q28" s="192">
        <v>6</v>
      </c>
      <c r="R28" s="192"/>
      <c r="S28" s="192">
        <v>7</v>
      </c>
      <c r="T28" s="192"/>
      <c r="U28" s="192">
        <v>8</v>
      </c>
      <c r="V28" s="192"/>
      <c r="W28" s="192">
        <v>9</v>
      </c>
      <c r="X28" s="192"/>
      <c r="Y28" s="190" t="s">
        <v>234</v>
      </c>
      <c r="Z28" s="190"/>
      <c r="AA28" s="190"/>
      <c r="AC28" s="190" t="s">
        <v>235</v>
      </c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 t="s">
        <v>236</v>
      </c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</row>
    <row r="29" spans="1:59" ht="18.75" customHeight="1">
      <c r="A29" s="190" t="s">
        <v>258</v>
      </c>
      <c r="B29" s="190"/>
      <c r="C29" s="190"/>
      <c r="D29" s="190"/>
      <c r="E29" s="190"/>
      <c r="F29" s="190"/>
      <c r="G29" s="192">
        <v>0</v>
      </c>
      <c r="H29" s="192"/>
      <c r="I29" s="192">
        <v>1</v>
      </c>
      <c r="J29" s="192"/>
      <c r="K29" s="192">
        <v>0</v>
      </c>
      <c r="L29" s="192"/>
      <c r="M29" s="192">
        <v>0</v>
      </c>
      <c r="N29" s="192"/>
      <c r="O29" s="192">
        <v>1</v>
      </c>
      <c r="P29" s="192"/>
      <c r="Q29" s="192">
        <v>0</v>
      </c>
      <c r="R29" s="192"/>
      <c r="S29" s="192"/>
      <c r="T29" s="192"/>
      <c r="U29" s="192"/>
      <c r="V29" s="192"/>
      <c r="W29" s="192"/>
      <c r="X29" s="192"/>
      <c r="Y29" s="192">
        <f>SUM(G29:V29)</f>
        <v>2</v>
      </c>
      <c r="Z29" s="192"/>
      <c r="AA29" s="192"/>
      <c r="AC29" s="191" t="s">
        <v>259</v>
      </c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 t="s">
        <v>260</v>
      </c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</row>
    <row r="30" spans="1:59" ht="18.75" customHeight="1">
      <c r="A30" s="190" t="s">
        <v>261</v>
      </c>
      <c r="B30" s="190"/>
      <c r="C30" s="190"/>
      <c r="D30" s="190"/>
      <c r="E30" s="190"/>
      <c r="F30" s="190"/>
      <c r="G30" s="192">
        <v>0</v>
      </c>
      <c r="H30" s="192"/>
      <c r="I30" s="192">
        <v>0</v>
      </c>
      <c r="J30" s="192"/>
      <c r="K30" s="192">
        <v>0</v>
      </c>
      <c r="L30" s="192"/>
      <c r="M30" s="192">
        <v>0</v>
      </c>
      <c r="N30" s="192"/>
      <c r="O30" s="192">
        <v>1</v>
      </c>
      <c r="P30" s="192"/>
      <c r="Q30" s="192">
        <v>0</v>
      </c>
      <c r="R30" s="192"/>
      <c r="S30" s="192"/>
      <c r="T30" s="192"/>
      <c r="U30" s="192"/>
      <c r="V30" s="192"/>
      <c r="W30" s="192"/>
      <c r="X30" s="192"/>
      <c r="Y30" s="192">
        <f>SUM(G30:V30)</f>
        <v>1</v>
      </c>
      <c r="Z30" s="192"/>
      <c r="AA30" s="192"/>
      <c r="AC30" s="191" t="s">
        <v>262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 t="s">
        <v>263</v>
      </c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</row>
    <row r="31" ht="7.5" customHeight="1"/>
    <row r="32" spans="1:59" ht="18.75" customHeight="1">
      <c r="A32" s="193"/>
      <c r="B32" s="193"/>
      <c r="C32" s="193"/>
      <c r="D32" s="193"/>
      <c r="E32" s="193"/>
      <c r="F32" s="193"/>
      <c r="G32" s="190" t="s">
        <v>245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 t="s">
        <v>246</v>
      </c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 t="s">
        <v>247</v>
      </c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</row>
    <row r="33" spans="1:59" ht="18.75" customHeight="1">
      <c r="A33" s="190" t="str">
        <f>A29</f>
        <v>塩尻</v>
      </c>
      <c r="B33" s="190"/>
      <c r="C33" s="190"/>
      <c r="D33" s="190"/>
      <c r="E33" s="190"/>
      <c r="F33" s="19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 t="s">
        <v>264</v>
      </c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</row>
    <row r="34" spans="1:59" ht="18.75" customHeight="1">
      <c r="A34" s="190" t="str">
        <f>A30</f>
        <v>堀金</v>
      </c>
      <c r="B34" s="190"/>
      <c r="C34" s="190"/>
      <c r="D34" s="190"/>
      <c r="E34" s="190"/>
      <c r="F34" s="190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</row>
    <row r="35" spans="1:59" ht="18.75" customHeight="1">
      <c r="A35" s="197" t="s">
        <v>225</v>
      </c>
      <c r="B35" s="197"/>
      <c r="C35" s="197"/>
      <c r="D35" s="197"/>
      <c r="E35" s="197"/>
      <c r="F35" s="197"/>
      <c r="G35" s="198" t="s">
        <v>226</v>
      </c>
      <c r="H35" s="198"/>
      <c r="I35" s="198"/>
      <c r="J35" s="198"/>
      <c r="K35" s="198"/>
      <c r="L35" s="198"/>
      <c r="M35" s="198" t="s">
        <v>265</v>
      </c>
      <c r="N35" s="198"/>
      <c r="O35" s="198"/>
      <c r="P35" s="198"/>
      <c r="Q35" s="198"/>
      <c r="R35" s="198"/>
      <c r="V35" s="196" t="s">
        <v>228</v>
      </c>
      <c r="W35" s="196"/>
      <c r="X35" s="196"/>
      <c r="Y35" s="196"/>
      <c r="Z35" s="196"/>
      <c r="AA35" s="196"/>
      <c r="AB35" s="199">
        <v>13</v>
      </c>
      <c r="AC35" s="199"/>
      <c r="AD35" s="134" t="s">
        <v>229</v>
      </c>
      <c r="AE35" s="196">
        <v>50</v>
      </c>
      <c r="AF35" s="196"/>
      <c r="AG35" s="134" t="s">
        <v>230</v>
      </c>
      <c r="AI35" s="196" t="s">
        <v>231</v>
      </c>
      <c r="AJ35" s="196"/>
      <c r="AK35" s="196"/>
      <c r="AL35" s="196"/>
      <c r="AM35" s="196"/>
      <c r="AN35" s="196"/>
      <c r="AO35" s="196">
        <v>15</v>
      </c>
      <c r="AP35" s="196"/>
      <c r="AQ35" s="134" t="s">
        <v>229</v>
      </c>
      <c r="AR35" s="196">
        <v>14</v>
      </c>
      <c r="AS35" s="196"/>
      <c r="AT35" s="134" t="s">
        <v>230</v>
      </c>
      <c r="AV35" s="196" t="s">
        <v>232</v>
      </c>
      <c r="AW35" s="196"/>
      <c r="AX35" s="196"/>
      <c r="AY35" s="196"/>
      <c r="AZ35" s="196">
        <v>1</v>
      </c>
      <c r="BA35" s="196"/>
      <c r="BB35" s="196" t="s">
        <v>233</v>
      </c>
      <c r="BC35" s="196"/>
      <c r="BD35" s="194">
        <v>24</v>
      </c>
      <c r="BE35" s="194"/>
      <c r="BF35" s="195" t="s">
        <v>230</v>
      </c>
      <c r="BG35" s="195"/>
    </row>
    <row r="36" spans="1:59" ht="18.75" customHeight="1">
      <c r="A36" s="193"/>
      <c r="B36" s="193"/>
      <c r="C36" s="193"/>
      <c r="D36" s="193"/>
      <c r="E36" s="193"/>
      <c r="F36" s="193"/>
      <c r="G36" s="192">
        <v>1</v>
      </c>
      <c r="H36" s="192"/>
      <c r="I36" s="192">
        <v>2</v>
      </c>
      <c r="J36" s="192"/>
      <c r="K36" s="192">
        <v>3</v>
      </c>
      <c r="L36" s="192"/>
      <c r="M36" s="192">
        <v>4</v>
      </c>
      <c r="N36" s="192"/>
      <c r="O36" s="192">
        <v>5</v>
      </c>
      <c r="P36" s="192"/>
      <c r="Q36" s="192">
        <v>6</v>
      </c>
      <c r="R36" s="192"/>
      <c r="S36" s="192">
        <v>7</v>
      </c>
      <c r="T36" s="192"/>
      <c r="U36" s="192">
        <v>8</v>
      </c>
      <c r="V36" s="192"/>
      <c r="W36" s="192">
        <v>9</v>
      </c>
      <c r="X36" s="192"/>
      <c r="Y36" s="190" t="s">
        <v>234</v>
      </c>
      <c r="Z36" s="190"/>
      <c r="AA36" s="190"/>
      <c r="AC36" s="190" t="s">
        <v>235</v>
      </c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 t="s">
        <v>236</v>
      </c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</row>
    <row r="37" spans="1:59" ht="18.75" customHeight="1">
      <c r="A37" s="190" t="s">
        <v>253</v>
      </c>
      <c r="B37" s="190"/>
      <c r="C37" s="190"/>
      <c r="D37" s="190"/>
      <c r="E37" s="190"/>
      <c r="F37" s="190"/>
      <c r="G37" s="192">
        <v>3</v>
      </c>
      <c r="H37" s="192"/>
      <c r="I37" s="192">
        <v>0</v>
      </c>
      <c r="J37" s="192"/>
      <c r="K37" s="192">
        <v>3</v>
      </c>
      <c r="L37" s="192"/>
      <c r="M37" s="192">
        <v>4</v>
      </c>
      <c r="N37" s="192"/>
      <c r="O37" s="192">
        <v>7</v>
      </c>
      <c r="P37" s="192"/>
      <c r="Q37" s="192"/>
      <c r="R37" s="192"/>
      <c r="S37" s="192"/>
      <c r="T37" s="192"/>
      <c r="U37" s="192"/>
      <c r="V37" s="192"/>
      <c r="W37" s="192"/>
      <c r="X37" s="192"/>
      <c r="Y37" s="192">
        <f>SUM(G37:V37)</f>
        <v>17</v>
      </c>
      <c r="Z37" s="192"/>
      <c r="AA37" s="192"/>
      <c r="AC37" s="191" t="s">
        <v>266</v>
      </c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 t="s">
        <v>255</v>
      </c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</row>
    <row r="38" spans="1:59" ht="18.75" customHeight="1">
      <c r="A38" s="190" t="s">
        <v>240</v>
      </c>
      <c r="B38" s="190"/>
      <c r="C38" s="190"/>
      <c r="D38" s="190"/>
      <c r="E38" s="190"/>
      <c r="F38" s="190"/>
      <c r="G38" s="192">
        <v>1</v>
      </c>
      <c r="H38" s="192"/>
      <c r="I38" s="192">
        <v>2</v>
      </c>
      <c r="J38" s="192"/>
      <c r="K38" s="192">
        <v>0</v>
      </c>
      <c r="L38" s="192"/>
      <c r="M38" s="192">
        <v>0</v>
      </c>
      <c r="N38" s="192"/>
      <c r="O38" s="192">
        <v>0</v>
      </c>
      <c r="P38" s="192"/>
      <c r="Q38" s="192"/>
      <c r="R38" s="192"/>
      <c r="S38" s="200" t="s">
        <v>242</v>
      </c>
      <c r="T38" s="201"/>
      <c r="U38" s="201"/>
      <c r="V38" s="201"/>
      <c r="W38" s="201"/>
      <c r="X38" s="202"/>
      <c r="Y38" s="192">
        <f>SUM(G38:V38)</f>
        <v>3</v>
      </c>
      <c r="Z38" s="192"/>
      <c r="AA38" s="192"/>
      <c r="AC38" s="191" t="s">
        <v>267</v>
      </c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 t="s">
        <v>268</v>
      </c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</row>
    <row r="39" ht="7.5" customHeight="1"/>
    <row r="40" spans="1:59" ht="18.75" customHeight="1">
      <c r="A40" s="193"/>
      <c r="B40" s="193"/>
      <c r="C40" s="193"/>
      <c r="D40" s="193"/>
      <c r="E40" s="193"/>
      <c r="F40" s="193"/>
      <c r="G40" s="190" t="s">
        <v>245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 t="s">
        <v>246</v>
      </c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 t="s">
        <v>247</v>
      </c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</row>
    <row r="41" spans="1:59" ht="18.75" customHeight="1">
      <c r="A41" s="190" t="str">
        <f>A37</f>
        <v>飯田</v>
      </c>
      <c r="B41" s="190"/>
      <c r="C41" s="190"/>
      <c r="D41" s="190"/>
      <c r="E41" s="190"/>
      <c r="F41" s="190"/>
      <c r="G41" s="191" t="s">
        <v>269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 t="s">
        <v>270</v>
      </c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</row>
    <row r="42" spans="1:59" ht="18.75" customHeight="1">
      <c r="A42" s="190" t="str">
        <f>A38</f>
        <v>松本東</v>
      </c>
      <c r="B42" s="190"/>
      <c r="C42" s="190"/>
      <c r="D42" s="190"/>
      <c r="E42" s="190"/>
      <c r="F42" s="190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 t="s">
        <v>271</v>
      </c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 t="s">
        <v>272</v>
      </c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</row>
    <row r="43" ht="18.75" customHeight="1"/>
    <row r="44" spans="1:59" ht="18.75" customHeight="1">
      <c r="A44" s="197" t="s">
        <v>273</v>
      </c>
      <c r="B44" s="197"/>
      <c r="C44" s="197"/>
      <c r="D44" s="197"/>
      <c r="E44" s="197"/>
      <c r="F44" s="197"/>
      <c r="G44" s="198" t="s">
        <v>274</v>
      </c>
      <c r="H44" s="198"/>
      <c r="I44" s="198"/>
      <c r="J44" s="198"/>
      <c r="K44" s="198"/>
      <c r="L44" s="198"/>
      <c r="M44" s="198" t="s">
        <v>275</v>
      </c>
      <c r="N44" s="198"/>
      <c r="O44" s="198"/>
      <c r="P44" s="198"/>
      <c r="Q44" s="198"/>
      <c r="R44" s="198"/>
      <c r="V44" s="196" t="s">
        <v>228</v>
      </c>
      <c r="W44" s="196"/>
      <c r="X44" s="196"/>
      <c r="Y44" s="196"/>
      <c r="Z44" s="196"/>
      <c r="AA44" s="196"/>
      <c r="AB44" s="199"/>
      <c r="AC44" s="199"/>
      <c r="AD44" s="134" t="s">
        <v>229</v>
      </c>
      <c r="AE44" s="196"/>
      <c r="AF44" s="196"/>
      <c r="AG44" s="134" t="s">
        <v>230</v>
      </c>
      <c r="AI44" s="196" t="s">
        <v>231</v>
      </c>
      <c r="AJ44" s="196"/>
      <c r="AK44" s="196"/>
      <c r="AL44" s="196"/>
      <c r="AM44" s="196"/>
      <c r="AN44" s="196"/>
      <c r="AO44" s="196"/>
      <c r="AP44" s="196"/>
      <c r="AQ44" s="134" t="s">
        <v>229</v>
      </c>
      <c r="AR44" s="196"/>
      <c r="AS44" s="196"/>
      <c r="AT44" s="134" t="s">
        <v>230</v>
      </c>
      <c r="AV44" s="196" t="s">
        <v>232</v>
      </c>
      <c r="AW44" s="196"/>
      <c r="AX44" s="196"/>
      <c r="AY44" s="196"/>
      <c r="AZ44" s="196"/>
      <c r="BA44" s="196"/>
      <c r="BB44" s="196" t="s">
        <v>233</v>
      </c>
      <c r="BC44" s="196"/>
      <c r="BD44" s="194"/>
      <c r="BE44" s="194"/>
      <c r="BF44" s="195" t="s">
        <v>230</v>
      </c>
      <c r="BG44" s="195"/>
    </row>
    <row r="45" spans="1:59" ht="18.75" customHeight="1">
      <c r="A45" s="193"/>
      <c r="B45" s="193"/>
      <c r="C45" s="193"/>
      <c r="D45" s="193"/>
      <c r="E45" s="193"/>
      <c r="F45" s="193"/>
      <c r="G45" s="192">
        <v>1</v>
      </c>
      <c r="H45" s="192"/>
      <c r="I45" s="192">
        <v>2</v>
      </c>
      <c r="J45" s="192"/>
      <c r="K45" s="192">
        <v>3</v>
      </c>
      <c r="L45" s="192"/>
      <c r="M45" s="192">
        <v>4</v>
      </c>
      <c r="N45" s="192"/>
      <c r="O45" s="192">
        <v>5</v>
      </c>
      <c r="P45" s="192"/>
      <c r="Q45" s="192">
        <v>6</v>
      </c>
      <c r="R45" s="192"/>
      <c r="S45" s="192">
        <v>7</v>
      </c>
      <c r="T45" s="192"/>
      <c r="U45" s="192">
        <v>8</v>
      </c>
      <c r="V45" s="192"/>
      <c r="W45" s="192">
        <v>9</v>
      </c>
      <c r="X45" s="192"/>
      <c r="Y45" s="190" t="s">
        <v>234</v>
      </c>
      <c r="Z45" s="190"/>
      <c r="AA45" s="190"/>
      <c r="AC45" s="190" t="s">
        <v>235</v>
      </c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 t="s">
        <v>236</v>
      </c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</row>
    <row r="46" spans="1:59" ht="18.75" customHeight="1">
      <c r="A46" s="190"/>
      <c r="B46" s="190"/>
      <c r="C46" s="190"/>
      <c r="D46" s="190"/>
      <c r="E46" s="190"/>
      <c r="F46" s="190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</row>
    <row r="47" spans="1:59" ht="18.75" customHeight="1">
      <c r="A47" s="190"/>
      <c r="B47" s="190"/>
      <c r="C47" s="190"/>
      <c r="D47" s="190"/>
      <c r="E47" s="190"/>
      <c r="F47" s="190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</row>
    <row r="48" ht="7.5" customHeight="1"/>
    <row r="49" spans="1:59" ht="18.75" customHeight="1">
      <c r="A49" s="193"/>
      <c r="B49" s="193"/>
      <c r="C49" s="193"/>
      <c r="D49" s="193"/>
      <c r="E49" s="193"/>
      <c r="F49" s="193"/>
      <c r="G49" s="190" t="s">
        <v>245</v>
      </c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 t="s">
        <v>246</v>
      </c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 t="s">
        <v>247</v>
      </c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</row>
    <row r="50" spans="1:59" ht="18.75" customHeight="1">
      <c r="A50" s="190">
        <f>A46</f>
        <v>0</v>
      </c>
      <c r="B50" s="190"/>
      <c r="C50" s="190"/>
      <c r="D50" s="190"/>
      <c r="E50" s="190"/>
      <c r="F50" s="190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</row>
    <row r="51" spans="1:59" ht="18.75" customHeight="1">
      <c r="A51" s="190">
        <f>A47</f>
        <v>0</v>
      </c>
      <c r="B51" s="190"/>
      <c r="C51" s="190"/>
      <c r="D51" s="190"/>
      <c r="E51" s="190"/>
      <c r="F51" s="190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</row>
    <row r="52" ht="18.75" customHeight="1"/>
    <row r="53" spans="1:59" ht="18.75" customHeight="1">
      <c r="A53" s="197" t="s">
        <v>273</v>
      </c>
      <c r="B53" s="197"/>
      <c r="C53" s="197"/>
      <c r="D53" s="197"/>
      <c r="E53" s="197"/>
      <c r="F53" s="197"/>
      <c r="G53" s="198" t="s">
        <v>274</v>
      </c>
      <c r="H53" s="198"/>
      <c r="I53" s="198"/>
      <c r="J53" s="198"/>
      <c r="K53" s="198"/>
      <c r="L53" s="198"/>
      <c r="M53" s="198" t="s">
        <v>275</v>
      </c>
      <c r="N53" s="198"/>
      <c r="O53" s="198"/>
      <c r="P53" s="198"/>
      <c r="Q53" s="198"/>
      <c r="R53" s="198"/>
      <c r="V53" s="196" t="s">
        <v>228</v>
      </c>
      <c r="W53" s="196"/>
      <c r="X53" s="196"/>
      <c r="Y53" s="196"/>
      <c r="Z53" s="196"/>
      <c r="AA53" s="196"/>
      <c r="AB53" s="199"/>
      <c r="AC53" s="199"/>
      <c r="AD53" s="134" t="s">
        <v>229</v>
      </c>
      <c r="AE53" s="196"/>
      <c r="AF53" s="196"/>
      <c r="AG53" s="134" t="s">
        <v>230</v>
      </c>
      <c r="AI53" s="196" t="s">
        <v>231</v>
      </c>
      <c r="AJ53" s="196"/>
      <c r="AK53" s="196"/>
      <c r="AL53" s="196"/>
      <c r="AM53" s="196"/>
      <c r="AN53" s="196"/>
      <c r="AO53" s="196"/>
      <c r="AP53" s="196"/>
      <c r="AQ53" s="134" t="s">
        <v>229</v>
      </c>
      <c r="AR53" s="196"/>
      <c r="AS53" s="196"/>
      <c r="AT53" s="134" t="s">
        <v>230</v>
      </c>
      <c r="AV53" s="196" t="s">
        <v>232</v>
      </c>
      <c r="AW53" s="196"/>
      <c r="AX53" s="196"/>
      <c r="AY53" s="196"/>
      <c r="AZ53" s="196"/>
      <c r="BA53" s="196"/>
      <c r="BB53" s="196" t="s">
        <v>233</v>
      </c>
      <c r="BC53" s="196"/>
      <c r="BD53" s="194"/>
      <c r="BE53" s="194"/>
      <c r="BF53" s="195" t="s">
        <v>230</v>
      </c>
      <c r="BG53" s="195"/>
    </row>
    <row r="54" spans="1:59" ht="18.75" customHeight="1">
      <c r="A54" s="193"/>
      <c r="B54" s="193"/>
      <c r="C54" s="193"/>
      <c r="D54" s="193"/>
      <c r="E54" s="193"/>
      <c r="F54" s="193"/>
      <c r="G54" s="192">
        <v>1</v>
      </c>
      <c r="H54" s="192"/>
      <c r="I54" s="192">
        <v>2</v>
      </c>
      <c r="J54" s="192"/>
      <c r="K54" s="192">
        <v>3</v>
      </c>
      <c r="L54" s="192"/>
      <c r="M54" s="192">
        <v>4</v>
      </c>
      <c r="N54" s="192"/>
      <c r="O54" s="192">
        <v>5</v>
      </c>
      <c r="P54" s="192"/>
      <c r="Q54" s="192">
        <v>6</v>
      </c>
      <c r="R54" s="192"/>
      <c r="S54" s="192">
        <v>7</v>
      </c>
      <c r="T54" s="192"/>
      <c r="U54" s="192">
        <v>8</v>
      </c>
      <c r="V54" s="192"/>
      <c r="W54" s="192">
        <v>9</v>
      </c>
      <c r="X54" s="192"/>
      <c r="Y54" s="190" t="s">
        <v>234</v>
      </c>
      <c r="Z54" s="190"/>
      <c r="AA54" s="190"/>
      <c r="AC54" s="190" t="s">
        <v>235</v>
      </c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 t="s">
        <v>236</v>
      </c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</row>
    <row r="55" spans="1:59" ht="18.75" customHeight="1">
      <c r="A55" s="190"/>
      <c r="B55" s="190"/>
      <c r="C55" s="190"/>
      <c r="D55" s="190"/>
      <c r="E55" s="190"/>
      <c r="F55" s="190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</row>
    <row r="56" spans="1:59" ht="18.75" customHeight="1">
      <c r="A56" s="190"/>
      <c r="B56" s="190"/>
      <c r="C56" s="190"/>
      <c r="D56" s="190"/>
      <c r="E56" s="190"/>
      <c r="F56" s="190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</row>
    <row r="57" ht="7.5" customHeight="1"/>
    <row r="58" spans="1:59" ht="18.75" customHeight="1">
      <c r="A58" s="193"/>
      <c r="B58" s="193"/>
      <c r="C58" s="193"/>
      <c r="D58" s="193"/>
      <c r="E58" s="193"/>
      <c r="F58" s="193"/>
      <c r="G58" s="190" t="s">
        <v>245</v>
      </c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 t="s">
        <v>246</v>
      </c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 t="s">
        <v>247</v>
      </c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</row>
    <row r="59" spans="1:59" ht="18.75" customHeight="1">
      <c r="A59" s="190">
        <f>A55</f>
        <v>0</v>
      </c>
      <c r="B59" s="190"/>
      <c r="C59" s="190"/>
      <c r="D59" s="190"/>
      <c r="E59" s="190"/>
      <c r="F59" s="190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</row>
    <row r="60" spans="1:59" ht="18.75" customHeight="1">
      <c r="A60" s="190">
        <f>A56</f>
        <v>0</v>
      </c>
      <c r="B60" s="190"/>
      <c r="C60" s="190"/>
      <c r="D60" s="190"/>
      <c r="E60" s="190"/>
      <c r="F60" s="190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</row>
    <row r="61" ht="18.75" customHeight="1"/>
    <row r="62" spans="1:59" ht="18.75" customHeight="1">
      <c r="A62" s="197" t="s">
        <v>273</v>
      </c>
      <c r="B62" s="197"/>
      <c r="C62" s="197"/>
      <c r="D62" s="197"/>
      <c r="E62" s="197"/>
      <c r="F62" s="197"/>
      <c r="G62" s="198" t="s">
        <v>274</v>
      </c>
      <c r="H62" s="198"/>
      <c r="I62" s="198"/>
      <c r="J62" s="198"/>
      <c r="K62" s="198"/>
      <c r="L62" s="198"/>
      <c r="M62" s="198" t="s">
        <v>275</v>
      </c>
      <c r="N62" s="198"/>
      <c r="O62" s="198"/>
      <c r="P62" s="198"/>
      <c r="Q62" s="198"/>
      <c r="R62" s="198"/>
      <c r="V62" s="196" t="s">
        <v>228</v>
      </c>
      <c r="W62" s="196"/>
      <c r="X62" s="196"/>
      <c r="Y62" s="196"/>
      <c r="Z62" s="196"/>
      <c r="AA62" s="196"/>
      <c r="AB62" s="199"/>
      <c r="AC62" s="199"/>
      <c r="AD62" s="134" t="s">
        <v>229</v>
      </c>
      <c r="AE62" s="196"/>
      <c r="AF62" s="196"/>
      <c r="AG62" s="134" t="s">
        <v>230</v>
      </c>
      <c r="AI62" s="196" t="s">
        <v>231</v>
      </c>
      <c r="AJ62" s="196"/>
      <c r="AK62" s="196"/>
      <c r="AL62" s="196"/>
      <c r="AM62" s="196"/>
      <c r="AN62" s="196"/>
      <c r="AO62" s="196"/>
      <c r="AP62" s="196"/>
      <c r="AQ62" s="134" t="s">
        <v>229</v>
      </c>
      <c r="AR62" s="196"/>
      <c r="AS62" s="196"/>
      <c r="AT62" s="134" t="s">
        <v>230</v>
      </c>
      <c r="AV62" s="196" t="s">
        <v>232</v>
      </c>
      <c r="AW62" s="196"/>
      <c r="AX62" s="196"/>
      <c r="AY62" s="196"/>
      <c r="AZ62" s="196"/>
      <c r="BA62" s="196"/>
      <c r="BB62" s="196" t="s">
        <v>233</v>
      </c>
      <c r="BC62" s="196"/>
      <c r="BD62" s="194"/>
      <c r="BE62" s="194"/>
      <c r="BF62" s="195" t="s">
        <v>230</v>
      </c>
      <c r="BG62" s="195"/>
    </row>
    <row r="63" spans="1:59" ht="18.75" customHeight="1">
      <c r="A63" s="193"/>
      <c r="B63" s="193"/>
      <c r="C63" s="193"/>
      <c r="D63" s="193"/>
      <c r="E63" s="193"/>
      <c r="F63" s="193"/>
      <c r="G63" s="192">
        <v>1</v>
      </c>
      <c r="H63" s="192"/>
      <c r="I63" s="192">
        <v>2</v>
      </c>
      <c r="J63" s="192"/>
      <c r="K63" s="192">
        <v>3</v>
      </c>
      <c r="L63" s="192"/>
      <c r="M63" s="192">
        <v>4</v>
      </c>
      <c r="N63" s="192"/>
      <c r="O63" s="192">
        <v>5</v>
      </c>
      <c r="P63" s="192"/>
      <c r="Q63" s="192">
        <v>6</v>
      </c>
      <c r="R63" s="192"/>
      <c r="S63" s="192">
        <v>7</v>
      </c>
      <c r="T63" s="192"/>
      <c r="U63" s="192">
        <v>8</v>
      </c>
      <c r="V63" s="192"/>
      <c r="W63" s="192">
        <v>9</v>
      </c>
      <c r="X63" s="192"/>
      <c r="Y63" s="190" t="s">
        <v>234</v>
      </c>
      <c r="Z63" s="190"/>
      <c r="AA63" s="190"/>
      <c r="AC63" s="190" t="s">
        <v>235</v>
      </c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 t="s">
        <v>236</v>
      </c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</row>
    <row r="64" spans="1:59" ht="18.75" customHeight="1">
      <c r="A64" s="190"/>
      <c r="B64" s="190"/>
      <c r="C64" s="190"/>
      <c r="D64" s="190"/>
      <c r="E64" s="190"/>
      <c r="F64" s="190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</row>
    <row r="65" spans="1:59" ht="18.75" customHeight="1">
      <c r="A65" s="190"/>
      <c r="B65" s="190"/>
      <c r="C65" s="190"/>
      <c r="D65" s="190"/>
      <c r="E65" s="190"/>
      <c r="F65" s="190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</row>
    <row r="66" ht="7.5" customHeight="1"/>
    <row r="67" spans="1:59" ht="18.75" customHeight="1">
      <c r="A67" s="193"/>
      <c r="B67" s="193"/>
      <c r="C67" s="193"/>
      <c r="D67" s="193"/>
      <c r="E67" s="193"/>
      <c r="F67" s="193"/>
      <c r="G67" s="190" t="s">
        <v>245</v>
      </c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 t="s">
        <v>246</v>
      </c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 t="s">
        <v>247</v>
      </c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</row>
    <row r="68" spans="1:59" ht="18.75" customHeight="1">
      <c r="A68" s="190">
        <f>A64</f>
        <v>0</v>
      </c>
      <c r="B68" s="190"/>
      <c r="C68" s="190"/>
      <c r="D68" s="190"/>
      <c r="E68" s="190"/>
      <c r="F68" s="190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</row>
    <row r="69" spans="1:59" ht="18.75" customHeight="1">
      <c r="A69" s="190">
        <f>A65</f>
        <v>0</v>
      </c>
      <c r="B69" s="190"/>
      <c r="C69" s="190"/>
      <c r="D69" s="190"/>
      <c r="E69" s="190"/>
      <c r="F69" s="190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</row>
    <row r="70" ht="18.75" customHeight="1"/>
  </sheetData>
  <sheetProtection/>
  <mergeCells count="464">
    <mergeCell ref="A1:BG2"/>
    <mergeCell ref="A3:X3"/>
    <mergeCell ref="Z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Q12:R12"/>
    <mergeCell ref="S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R38"/>
    <mergeCell ref="S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6384" width="2.25390625" style="134" customWidth="1"/>
  </cols>
  <sheetData>
    <row r="1" spans="1:59" ht="18.75" customHeight="1">
      <c r="A1" s="206" t="s">
        <v>211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</row>
    <row r="2" spans="1:59" ht="18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</row>
    <row r="3" spans="1:59" ht="18.75" customHeight="1">
      <c r="A3" s="207" t="s">
        <v>212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Z3" s="208" t="s">
        <v>213</v>
      </c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9" t="s">
        <v>214</v>
      </c>
      <c r="AY3" s="209"/>
      <c r="AZ3" s="209"/>
      <c r="BA3" s="209"/>
      <c r="BB3" s="209"/>
      <c r="BC3" s="209"/>
      <c r="BD3" s="209"/>
      <c r="BE3" s="209"/>
      <c r="BF3" s="209"/>
      <c r="BG3" s="209"/>
    </row>
    <row r="4" spans="50:59" ht="18.75" customHeight="1">
      <c r="AX4" s="209" t="s">
        <v>215</v>
      </c>
      <c r="AY4" s="209"/>
      <c r="AZ4" s="209"/>
      <c r="BA4" s="209"/>
      <c r="BB4" s="209"/>
      <c r="BC4" s="209"/>
      <c r="BD4" s="209"/>
      <c r="BE4" s="209"/>
      <c r="BF4" s="209"/>
      <c r="BG4" s="209"/>
    </row>
    <row r="5" spans="1:105" ht="18.7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204" t="s">
        <v>216</v>
      </c>
      <c r="L5" s="204"/>
      <c r="M5" s="204"/>
      <c r="N5" s="204"/>
      <c r="O5" s="204"/>
      <c r="P5" s="205" t="s">
        <v>217</v>
      </c>
      <c r="Q5" s="205"/>
      <c r="R5" s="205"/>
      <c r="S5" s="205"/>
      <c r="T5" s="205"/>
      <c r="U5" s="205"/>
      <c r="V5" s="205" t="s">
        <v>218</v>
      </c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135"/>
      <c r="AY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6"/>
      <c r="CV5" s="136"/>
      <c r="CW5" s="136"/>
      <c r="CX5" s="136"/>
      <c r="CY5" s="136"/>
      <c r="CZ5" s="136"/>
      <c r="DA5" s="136"/>
    </row>
    <row r="6" spans="1:105" ht="18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</row>
    <row r="7" spans="1:105" ht="18.75" customHeight="1">
      <c r="A7" s="135"/>
      <c r="B7" s="135"/>
      <c r="C7" s="135"/>
      <c r="D7" s="135"/>
      <c r="E7" s="135"/>
      <c r="F7" s="137"/>
      <c r="G7" s="137"/>
      <c r="H7" s="204" t="s">
        <v>219</v>
      </c>
      <c r="I7" s="204"/>
      <c r="J7" s="204"/>
      <c r="K7" s="204"/>
      <c r="L7" s="204"/>
      <c r="M7" s="205" t="s">
        <v>220</v>
      </c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 t="s">
        <v>221</v>
      </c>
      <c r="Y7" s="205"/>
      <c r="Z7" s="205" t="s">
        <v>222</v>
      </c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 t="s">
        <v>276</v>
      </c>
      <c r="AW7" s="205"/>
      <c r="AX7" s="204" t="s">
        <v>224</v>
      </c>
      <c r="AY7" s="204"/>
      <c r="AZ7" s="204"/>
      <c r="BA7" s="204"/>
      <c r="BB7" s="204"/>
      <c r="BC7" s="204"/>
      <c r="BD7" s="204"/>
      <c r="BE7" s="204"/>
      <c r="BF7" s="204"/>
      <c r="BI7" s="135"/>
      <c r="BJ7" s="135"/>
      <c r="BK7" s="135"/>
      <c r="BL7" s="135"/>
      <c r="BM7" s="135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</row>
    <row r="8" ht="18.75" customHeight="1"/>
    <row r="9" spans="1:59" ht="18.75" customHeight="1">
      <c r="A9" s="197" t="s">
        <v>225</v>
      </c>
      <c r="B9" s="197"/>
      <c r="C9" s="197"/>
      <c r="D9" s="197"/>
      <c r="E9" s="197"/>
      <c r="F9" s="197"/>
      <c r="G9" s="198" t="s">
        <v>226</v>
      </c>
      <c r="H9" s="198"/>
      <c r="I9" s="198"/>
      <c r="J9" s="198"/>
      <c r="K9" s="198"/>
      <c r="L9" s="198"/>
      <c r="M9" s="198" t="s">
        <v>227</v>
      </c>
      <c r="N9" s="198"/>
      <c r="O9" s="198"/>
      <c r="P9" s="198"/>
      <c r="Q9" s="198"/>
      <c r="R9" s="198"/>
      <c r="V9" s="196" t="s">
        <v>228</v>
      </c>
      <c r="W9" s="196"/>
      <c r="X9" s="196"/>
      <c r="Y9" s="196"/>
      <c r="Z9" s="196"/>
      <c r="AA9" s="196"/>
      <c r="AB9" s="199">
        <v>8</v>
      </c>
      <c r="AC9" s="199"/>
      <c r="AD9" s="134" t="s">
        <v>229</v>
      </c>
      <c r="AE9" s="196">
        <v>50</v>
      </c>
      <c r="AF9" s="196"/>
      <c r="AG9" s="134" t="s">
        <v>230</v>
      </c>
      <c r="AI9" s="196" t="s">
        <v>231</v>
      </c>
      <c r="AJ9" s="196"/>
      <c r="AK9" s="196"/>
      <c r="AL9" s="196"/>
      <c r="AM9" s="196"/>
      <c r="AN9" s="196"/>
      <c r="AO9" s="196">
        <v>10</v>
      </c>
      <c r="AP9" s="196"/>
      <c r="AQ9" s="134" t="s">
        <v>229</v>
      </c>
      <c r="AR9" s="196">
        <v>7</v>
      </c>
      <c r="AS9" s="196"/>
      <c r="AT9" s="134" t="s">
        <v>230</v>
      </c>
      <c r="AV9" s="196" t="s">
        <v>232</v>
      </c>
      <c r="AW9" s="196"/>
      <c r="AX9" s="196"/>
      <c r="AY9" s="196"/>
      <c r="AZ9" s="196">
        <v>1</v>
      </c>
      <c r="BA9" s="196"/>
      <c r="BB9" s="196" t="s">
        <v>233</v>
      </c>
      <c r="BC9" s="196"/>
      <c r="BD9" s="194">
        <v>17</v>
      </c>
      <c r="BE9" s="194"/>
      <c r="BF9" s="195" t="s">
        <v>230</v>
      </c>
      <c r="BG9" s="195"/>
    </row>
    <row r="10" spans="1:59" ht="18.75" customHeight="1">
      <c r="A10" s="193"/>
      <c r="B10" s="193"/>
      <c r="C10" s="193"/>
      <c r="D10" s="193"/>
      <c r="E10" s="193"/>
      <c r="F10" s="193"/>
      <c r="G10" s="192">
        <v>1</v>
      </c>
      <c r="H10" s="192"/>
      <c r="I10" s="192">
        <v>2</v>
      </c>
      <c r="J10" s="192"/>
      <c r="K10" s="192">
        <v>3</v>
      </c>
      <c r="L10" s="192"/>
      <c r="M10" s="192">
        <v>4</v>
      </c>
      <c r="N10" s="192"/>
      <c r="O10" s="192">
        <v>5</v>
      </c>
      <c r="P10" s="192"/>
      <c r="Q10" s="192">
        <v>6</v>
      </c>
      <c r="R10" s="192"/>
      <c r="S10" s="192">
        <v>7</v>
      </c>
      <c r="T10" s="192"/>
      <c r="U10" s="192">
        <v>8</v>
      </c>
      <c r="V10" s="192"/>
      <c r="W10" s="192">
        <v>9</v>
      </c>
      <c r="X10" s="192"/>
      <c r="Y10" s="190" t="s">
        <v>234</v>
      </c>
      <c r="Z10" s="190"/>
      <c r="AA10" s="190"/>
      <c r="AC10" s="190" t="s">
        <v>235</v>
      </c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 t="s">
        <v>236</v>
      </c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</row>
    <row r="11" spans="1:59" ht="18.75" customHeight="1">
      <c r="A11" s="190" t="s">
        <v>277</v>
      </c>
      <c r="B11" s="190"/>
      <c r="C11" s="190"/>
      <c r="D11" s="190"/>
      <c r="E11" s="190"/>
      <c r="F11" s="190"/>
      <c r="G11" s="192">
        <v>0</v>
      </c>
      <c r="H11" s="192"/>
      <c r="I11" s="192">
        <v>1</v>
      </c>
      <c r="J11" s="192"/>
      <c r="K11" s="192">
        <v>2</v>
      </c>
      <c r="L11" s="192"/>
      <c r="M11" s="192">
        <v>0</v>
      </c>
      <c r="N11" s="192"/>
      <c r="O11" s="203">
        <v>0</v>
      </c>
      <c r="P11" s="203"/>
      <c r="Q11" s="192"/>
      <c r="R11" s="192"/>
      <c r="S11" s="192"/>
      <c r="T11" s="192"/>
      <c r="U11" s="192"/>
      <c r="V11" s="192"/>
      <c r="W11" s="192"/>
      <c r="X11" s="192"/>
      <c r="Y11" s="192">
        <f>SUM(G11:V11)</f>
        <v>3</v>
      </c>
      <c r="Z11" s="192"/>
      <c r="AA11" s="192"/>
      <c r="AC11" s="191" t="s">
        <v>278</v>
      </c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 t="s">
        <v>279</v>
      </c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</row>
    <row r="12" spans="1:59" ht="18.75" customHeight="1">
      <c r="A12" s="190" t="s">
        <v>280</v>
      </c>
      <c r="B12" s="190"/>
      <c r="C12" s="190"/>
      <c r="D12" s="190"/>
      <c r="E12" s="190"/>
      <c r="F12" s="190"/>
      <c r="G12" s="192">
        <v>3</v>
      </c>
      <c r="H12" s="192"/>
      <c r="I12" s="192">
        <v>5</v>
      </c>
      <c r="J12" s="192"/>
      <c r="K12" s="192">
        <v>1</v>
      </c>
      <c r="L12" s="192"/>
      <c r="M12" s="192">
        <v>2</v>
      </c>
      <c r="N12" s="200"/>
      <c r="O12" s="138">
        <v>2</v>
      </c>
      <c r="P12" s="139" t="s">
        <v>241</v>
      </c>
      <c r="Q12" s="202"/>
      <c r="R12" s="192"/>
      <c r="S12" s="200" t="s">
        <v>242</v>
      </c>
      <c r="T12" s="201"/>
      <c r="U12" s="201"/>
      <c r="V12" s="201"/>
      <c r="W12" s="201"/>
      <c r="X12" s="202"/>
      <c r="Y12" s="192">
        <f>SUM(G12:V12)</f>
        <v>13</v>
      </c>
      <c r="Z12" s="192"/>
      <c r="AA12" s="192"/>
      <c r="AC12" s="191" t="s">
        <v>281</v>
      </c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 t="s">
        <v>282</v>
      </c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</row>
    <row r="13" ht="7.5" customHeight="1"/>
    <row r="14" spans="1:59" ht="18.75" customHeight="1">
      <c r="A14" s="193"/>
      <c r="B14" s="193"/>
      <c r="C14" s="193"/>
      <c r="D14" s="193"/>
      <c r="E14" s="193"/>
      <c r="F14" s="193"/>
      <c r="G14" s="190" t="s">
        <v>245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 t="s">
        <v>246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 t="s">
        <v>247</v>
      </c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</row>
    <row r="15" spans="1:59" ht="18.75" customHeight="1">
      <c r="A15" s="190" t="str">
        <f>A11</f>
        <v>大町</v>
      </c>
      <c r="B15" s="190"/>
      <c r="C15" s="190"/>
      <c r="D15" s="190"/>
      <c r="E15" s="190"/>
      <c r="F15" s="19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</row>
    <row r="16" spans="1:59" ht="18.75" customHeight="1">
      <c r="A16" s="190" t="str">
        <f>A12</f>
        <v>安曇野穂高</v>
      </c>
      <c r="B16" s="190"/>
      <c r="C16" s="190"/>
      <c r="D16" s="190"/>
      <c r="E16" s="190"/>
      <c r="F16" s="19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 t="s">
        <v>283</v>
      </c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 t="s">
        <v>284</v>
      </c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</row>
    <row r="17" ht="18.75" customHeight="1"/>
    <row r="18" spans="1:59" ht="18.75" customHeight="1">
      <c r="A18" s="197" t="s">
        <v>225</v>
      </c>
      <c r="B18" s="197"/>
      <c r="C18" s="197"/>
      <c r="D18" s="197"/>
      <c r="E18" s="197"/>
      <c r="F18" s="197"/>
      <c r="G18" s="198" t="s">
        <v>226</v>
      </c>
      <c r="H18" s="198"/>
      <c r="I18" s="198"/>
      <c r="J18" s="198"/>
      <c r="K18" s="198"/>
      <c r="L18" s="198"/>
      <c r="M18" s="198" t="s">
        <v>250</v>
      </c>
      <c r="N18" s="198"/>
      <c r="O18" s="198"/>
      <c r="P18" s="198"/>
      <c r="Q18" s="198"/>
      <c r="R18" s="198"/>
      <c r="V18" s="196" t="s">
        <v>228</v>
      </c>
      <c r="W18" s="196"/>
      <c r="X18" s="196"/>
      <c r="Y18" s="196"/>
      <c r="Z18" s="196"/>
      <c r="AA18" s="196"/>
      <c r="AB18" s="199">
        <v>10</v>
      </c>
      <c r="AC18" s="199"/>
      <c r="AD18" s="134" t="s">
        <v>229</v>
      </c>
      <c r="AE18" s="196">
        <v>33</v>
      </c>
      <c r="AF18" s="196"/>
      <c r="AG18" s="134" t="s">
        <v>230</v>
      </c>
      <c r="AI18" s="196" t="s">
        <v>231</v>
      </c>
      <c r="AJ18" s="196"/>
      <c r="AK18" s="196"/>
      <c r="AL18" s="196"/>
      <c r="AM18" s="196"/>
      <c r="AN18" s="196"/>
      <c r="AO18" s="196">
        <v>12</v>
      </c>
      <c r="AP18" s="196"/>
      <c r="AQ18" s="134" t="s">
        <v>229</v>
      </c>
      <c r="AR18" s="196">
        <v>9</v>
      </c>
      <c r="AS18" s="196"/>
      <c r="AT18" s="134" t="s">
        <v>230</v>
      </c>
      <c r="AV18" s="196" t="s">
        <v>232</v>
      </c>
      <c r="AW18" s="196"/>
      <c r="AX18" s="196"/>
      <c r="AY18" s="196"/>
      <c r="AZ18" s="196">
        <v>1</v>
      </c>
      <c r="BA18" s="196"/>
      <c r="BB18" s="196" t="s">
        <v>233</v>
      </c>
      <c r="BC18" s="196"/>
      <c r="BD18" s="194">
        <v>36</v>
      </c>
      <c r="BE18" s="194"/>
      <c r="BF18" s="195" t="s">
        <v>230</v>
      </c>
      <c r="BG18" s="195"/>
    </row>
    <row r="19" spans="1:59" ht="18.75" customHeight="1">
      <c r="A19" s="193"/>
      <c r="B19" s="193"/>
      <c r="C19" s="193"/>
      <c r="D19" s="193"/>
      <c r="E19" s="193"/>
      <c r="F19" s="193"/>
      <c r="G19" s="192">
        <v>1</v>
      </c>
      <c r="H19" s="192"/>
      <c r="I19" s="192">
        <v>2</v>
      </c>
      <c r="J19" s="192"/>
      <c r="K19" s="192">
        <v>3</v>
      </c>
      <c r="L19" s="192"/>
      <c r="M19" s="192">
        <v>4</v>
      </c>
      <c r="N19" s="192"/>
      <c r="O19" s="192">
        <v>5</v>
      </c>
      <c r="P19" s="192"/>
      <c r="Q19" s="192">
        <v>6</v>
      </c>
      <c r="R19" s="192"/>
      <c r="S19" s="192">
        <v>7</v>
      </c>
      <c r="T19" s="192"/>
      <c r="U19" s="192">
        <v>8</v>
      </c>
      <c r="V19" s="192"/>
      <c r="W19" s="192">
        <v>9</v>
      </c>
      <c r="X19" s="192"/>
      <c r="Y19" s="190" t="s">
        <v>234</v>
      </c>
      <c r="Z19" s="190"/>
      <c r="AA19" s="190"/>
      <c r="AC19" s="190" t="s">
        <v>235</v>
      </c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 t="s">
        <v>236</v>
      </c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</row>
    <row r="20" spans="1:59" ht="18.75" customHeight="1">
      <c r="A20" s="190" t="s">
        <v>285</v>
      </c>
      <c r="B20" s="190"/>
      <c r="C20" s="190"/>
      <c r="D20" s="190"/>
      <c r="E20" s="190"/>
      <c r="F20" s="190"/>
      <c r="G20" s="192">
        <v>0</v>
      </c>
      <c r="H20" s="192"/>
      <c r="I20" s="192">
        <v>0</v>
      </c>
      <c r="J20" s="192"/>
      <c r="K20" s="192">
        <v>4</v>
      </c>
      <c r="L20" s="192"/>
      <c r="M20" s="192">
        <v>0</v>
      </c>
      <c r="N20" s="192"/>
      <c r="O20" s="192">
        <v>4</v>
      </c>
      <c r="P20" s="192"/>
      <c r="Q20" s="192">
        <v>4</v>
      </c>
      <c r="R20" s="192"/>
      <c r="S20" s="192"/>
      <c r="T20" s="192"/>
      <c r="U20" s="192"/>
      <c r="V20" s="192"/>
      <c r="W20" s="192"/>
      <c r="X20" s="192"/>
      <c r="Y20" s="192">
        <f>SUM(G20:V20)</f>
        <v>12</v>
      </c>
      <c r="Z20" s="192"/>
      <c r="AA20" s="192"/>
      <c r="AC20" s="191" t="s">
        <v>286</v>
      </c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 t="s">
        <v>287</v>
      </c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</row>
    <row r="21" spans="1:59" ht="18.75" customHeight="1">
      <c r="A21" s="190" t="s">
        <v>288</v>
      </c>
      <c r="B21" s="190"/>
      <c r="C21" s="190"/>
      <c r="D21" s="190"/>
      <c r="E21" s="190"/>
      <c r="F21" s="190"/>
      <c r="G21" s="192">
        <v>0</v>
      </c>
      <c r="H21" s="192"/>
      <c r="I21" s="192">
        <v>0</v>
      </c>
      <c r="J21" s="192"/>
      <c r="K21" s="192">
        <v>0</v>
      </c>
      <c r="L21" s="192"/>
      <c r="M21" s="192">
        <v>2</v>
      </c>
      <c r="N21" s="192"/>
      <c r="O21" s="192">
        <v>0</v>
      </c>
      <c r="P21" s="192"/>
      <c r="Q21" s="192">
        <v>1</v>
      </c>
      <c r="R21" s="192"/>
      <c r="S21" s="192"/>
      <c r="T21" s="192"/>
      <c r="U21" s="192"/>
      <c r="V21" s="192"/>
      <c r="W21" s="192"/>
      <c r="X21" s="192"/>
      <c r="Y21" s="192">
        <f>SUM(G21:V21)</f>
        <v>3</v>
      </c>
      <c r="Z21" s="192"/>
      <c r="AA21" s="192"/>
      <c r="AC21" s="191" t="s">
        <v>289</v>
      </c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 t="s">
        <v>290</v>
      </c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</row>
    <row r="22" ht="7.5" customHeight="1"/>
    <row r="23" spans="1:59" ht="18.75" customHeight="1">
      <c r="A23" s="193"/>
      <c r="B23" s="193"/>
      <c r="C23" s="193"/>
      <c r="D23" s="193"/>
      <c r="E23" s="193"/>
      <c r="F23" s="193"/>
      <c r="G23" s="190" t="s">
        <v>245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 t="s">
        <v>246</v>
      </c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 t="s">
        <v>247</v>
      </c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</row>
    <row r="24" spans="1:59" ht="18.75" customHeight="1">
      <c r="A24" s="190" t="str">
        <f>A20</f>
        <v>波田</v>
      </c>
      <c r="B24" s="190"/>
      <c r="C24" s="190"/>
      <c r="D24" s="190"/>
      <c r="E24" s="190"/>
      <c r="F24" s="190"/>
      <c r="G24" s="191" t="s">
        <v>286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 t="s">
        <v>291</v>
      </c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 t="s">
        <v>292</v>
      </c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</row>
    <row r="25" spans="1:59" ht="18.75" customHeight="1">
      <c r="A25" s="190" t="str">
        <f>A21</f>
        <v>三郷</v>
      </c>
      <c r="B25" s="190"/>
      <c r="C25" s="190"/>
      <c r="D25" s="190"/>
      <c r="E25" s="190"/>
      <c r="F25" s="190"/>
      <c r="G25" s="191" t="s">
        <v>293</v>
      </c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 t="s">
        <v>294</v>
      </c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</row>
    <row r="26" ht="18.75" customHeight="1"/>
    <row r="27" spans="1:59" ht="18.75" customHeight="1">
      <c r="A27" s="197" t="s">
        <v>225</v>
      </c>
      <c r="B27" s="197"/>
      <c r="C27" s="197"/>
      <c r="D27" s="197"/>
      <c r="E27" s="197"/>
      <c r="F27" s="197"/>
      <c r="G27" s="198" t="s">
        <v>226</v>
      </c>
      <c r="H27" s="198"/>
      <c r="I27" s="198"/>
      <c r="J27" s="198"/>
      <c r="K27" s="198"/>
      <c r="L27" s="198"/>
      <c r="M27" s="198" t="s">
        <v>257</v>
      </c>
      <c r="N27" s="198"/>
      <c r="O27" s="198"/>
      <c r="P27" s="198"/>
      <c r="Q27" s="198"/>
      <c r="R27" s="198"/>
      <c r="V27" s="196" t="s">
        <v>228</v>
      </c>
      <c r="W27" s="196"/>
      <c r="X27" s="196"/>
      <c r="Y27" s="196"/>
      <c r="Z27" s="196"/>
      <c r="AA27" s="196"/>
      <c r="AB27" s="199">
        <v>12</v>
      </c>
      <c r="AC27" s="199"/>
      <c r="AD27" s="134" t="s">
        <v>229</v>
      </c>
      <c r="AE27" s="196">
        <v>33</v>
      </c>
      <c r="AF27" s="196"/>
      <c r="AG27" s="134" t="s">
        <v>230</v>
      </c>
      <c r="AI27" s="196" t="s">
        <v>231</v>
      </c>
      <c r="AJ27" s="196"/>
      <c r="AK27" s="196"/>
      <c r="AL27" s="196"/>
      <c r="AM27" s="196"/>
      <c r="AN27" s="196"/>
      <c r="AO27" s="196">
        <v>14</v>
      </c>
      <c r="AP27" s="196"/>
      <c r="AQ27" s="134" t="s">
        <v>229</v>
      </c>
      <c r="AR27" s="196">
        <v>9</v>
      </c>
      <c r="AS27" s="196"/>
      <c r="AT27" s="134" t="s">
        <v>230</v>
      </c>
      <c r="AV27" s="196" t="s">
        <v>232</v>
      </c>
      <c r="AW27" s="196"/>
      <c r="AX27" s="196"/>
      <c r="AY27" s="196"/>
      <c r="AZ27" s="196">
        <v>1</v>
      </c>
      <c r="BA27" s="196"/>
      <c r="BB27" s="196" t="s">
        <v>233</v>
      </c>
      <c r="BC27" s="196"/>
      <c r="BD27" s="194">
        <v>36</v>
      </c>
      <c r="BE27" s="194"/>
      <c r="BF27" s="195" t="s">
        <v>230</v>
      </c>
      <c r="BG27" s="195"/>
    </row>
    <row r="28" spans="1:59" ht="18.75" customHeight="1">
      <c r="A28" s="193"/>
      <c r="B28" s="193"/>
      <c r="C28" s="193"/>
      <c r="D28" s="193"/>
      <c r="E28" s="193"/>
      <c r="F28" s="193"/>
      <c r="G28" s="192">
        <v>1</v>
      </c>
      <c r="H28" s="192"/>
      <c r="I28" s="192">
        <v>2</v>
      </c>
      <c r="J28" s="192"/>
      <c r="K28" s="192">
        <v>3</v>
      </c>
      <c r="L28" s="192"/>
      <c r="M28" s="192">
        <v>4</v>
      </c>
      <c r="N28" s="192"/>
      <c r="O28" s="192">
        <v>5</v>
      </c>
      <c r="P28" s="192"/>
      <c r="Q28" s="192">
        <v>6</v>
      </c>
      <c r="R28" s="192"/>
      <c r="S28" s="192">
        <v>7</v>
      </c>
      <c r="T28" s="192"/>
      <c r="U28" s="192">
        <v>8</v>
      </c>
      <c r="V28" s="192"/>
      <c r="W28" s="192">
        <v>9</v>
      </c>
      <c r="X28" s="192"/>
      <c r="Y28" s="190" t="s">
        <v>234</v>
      </c>
      <c r="Z28" s="190"/>
      <c r="AA28" s="190"/>
      <c r="AC28" s="190" t="s">
        <v>235</v>
      </c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 t="s">
        <v>236</v>
      </c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</row>
    <row r="29" spans="1:59" ht="18.75" customHeight="1">
      <c r="A29" s="190" t="s">
        <v>295</v>
      </c>
      <c r="B29" s="190"/>
      <c r="C29" s="190"/>
      <c r="D29" s="190"/>
      <c r="E29" s="190"/>
      <c r="F29" s="190"/>
      <c r="G29" s="192">
        <v>0</v>
      </c>
      <c r="H29" s="192"/>
      <c r="I29" s="192">
        <v>0</v>
      </c>
      <c r="J29" s="192"/>
      <c r="K29" s="192">
        <v>4</v>
      </c>
      <c r="L29" s="192"/>
      <c r="M29" s="192">
        <v>0</v>
      </c>
      <c r="N29" s="192"/>
      <c r="O29" s="192">
        <v>0</v>
      </c>
      <c r="P29" s="192"/>
      <c r="Q29" s="192">
        <v>3</v>
      </c>
      <c r="R29" s="192"/>
      <c r="S29" s="192"/>
      <c r="T29" s="192"/>
      <c r="U29" s="192"/>
      <c r="V29" s="192"/>
      <c r="W29" s="192"/>
      <c r="X29" s="192"/>
      <c r="Y29" s="192">
        <f>SUM(G29:V29)</f>
        <v>7</v>
      </c>
      <c r="Z29" s="192"/>
      <c r="AA29" s="192"/>
      <c r="AC29" s="191" t="s">
        <v>296</v>
      </c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 t="s">
        <v>297</v>
      </c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</row>
    <row r="30" spans="1:59" ht="18.75" customHeight="1">
      <c r="A30" s="190" t="s">
        <v>298</v>
      </c>
      <c r="B30" s="190"/>
      <c r="C30" s="190"/>
      <c r="D30" s="190"/>
      <c r="E30" s="190"/>
      <c r="F30" s="190"/>
      <c r="G30" s="192">
        <v>0</v>
      </c>
      <c r="H30" s="192"/>
      <c r="I30" s="192">
        <v>0</v>
      </c>
      <c r="J30" s="192"/>
      <c r="K30" s="192">
        <v>1</v>
      </c>
      <c r="L30" s="192"/>
      <c r="M30" s="192">
        <v>0</v>
      </c>
      <c r="N30" s="192"/>
      <c r="O30" s="192">
        <v>5</v>
      </c>
      <c r="P30" s="192"/>
      <c r="Q30" s="192">
        <v>0</v>
      </c>
      <c r="R30" s="192"/>
      <c r="S30" s="192"/>
      <c r="T30" s="192"/>
      <c r="U30" s="192"/>
      <c r="V30" s="192"/>
      <c r="W30" s="192"/>
      <c r="X30" s="192"/>
      <c r="Y30" s="192">
        <f>SUM(G30:V30)</f>
        <v>6</v>
      </c>
      <c r="Z30" s="192"/>
      <c r="AA30" s="192"/>
      <c r="AC30" s="191" t="s">
        <v>299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 t="s">
        <v>300</v>
      </c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</row>
    <row r="31" ht="7.5" customHeight="1"/>
    <row r="32" spans="1:59" ht="18.75" customHeight="1">
      <c r="A32" s="193"/>
      <c r="B32" s="193"/>
      <c r="C32" s="193"/>
      <c r="D32" s="193"/>
      <c r="E32" s="193"/>
      <c r="F32" s="193"/>
      <c r="G32" s="190" t="s">
        <v>245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 t="s">
        <v>246</v>
      </c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 t="s">
        <v>247</v>
      </c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</row>
    <row r="33" spans="1:59" ht="18.75" customHeight="1">
      <c r="A33" s="190" t="str">
        <f>A29</f>
        <v>豊科</v>
      </c>
      <c r="B33" s="190"/>
      <c r="C33" s="190"/>
      <c r="D33" s="190"/>
      <c r="E33" s="190"/>
      <c r="F33" s="190"/>
      <c r="G33" s="191" t="s">
        <v>301</v>
      </c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 t="s">
        <v>297</v>
      </c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</row>
    <row r="34" spans="1:59" ht="18.75" customHeight="1">
      <c r="A34" s="190" t="str">
        <f>A30</f>
        <v>松本北</v>
      </c>
      <c r="B34" s="190"/>
      <c r="C34" s="190"/>
      <c r="D34" s="190"/>
      <c r="E34" s="190"/>
      <c r="F34" s="190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 t="s">
        <v>294</v>
      </c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</row>
    <row r="35" spans="1:59" ht="18.75" customHeight="1">
      <c r="A35" s="197" t="s">
        <v>225</v>
      </c>
      <c r="B35" s="197"/>
      <c r="C35" s="197"/>
      <c r="D35" s="197"/>
      <c r="E35" s="197"/>
      <c r="F35" s="197"/>
      <c r="G35" s="198" t="s">
        <v>226</v>
      </c>
      <c r="H35" s="198"/>
      <c r="I35" s="198"/>
      <c r="J35" s="198"/>
      <c r="K35" s="198"/>
      <c r="L35" s="198"/>
      <c r="M35" s="198" t="s">
        <v>265</v>
      </c>
      <c r="N35" s="198"/>
      <c r="O35" s="198"/>
      <c r="P35" s="198"/>
      <c r="Q35" s="198"/>
      <c r="R35" s="198"/>
      <c r="V35" s="196" t="s">
        <v>228</v>
      </c>
      <c r="W35" s="196"/>
      <c r="X35" s="196"/>
      <c r="Y35" s="196"/>
      <c r="Z35" s="196"/>
      <c r="AA35" s="196"/>
      <c r="AB35" s="199">
        <v>14</v>
      </c>
      <c r="AC35" s="199"/>
      <c r="AD35" s="134" t="s">
        <v>229</v>
      </c>
      <c r="AE35" s="196">
        <v>25</v>
      </c>
      <c r="AF35" s="196"/>
      <c r="AG35" s="134" t="s">
        <v>230</v>
      </c>
      <c r="AI35" s="196" t="s">
        <v>231</v>
      </c>
      <c r="AJ35" s="196"/>
      <c r="AK35" s="196"/>
      <c r="AL35" s="196"/>
      <c r="AM35" s="196"/>
      <c r="AN35" s="196"/>
      <c r="AO35" s="196">
        <v>15</v>
      </c>
      <c r="AP35" s="196"/>
      <c r="AQ35" s="134" t="s">
        <v>229</v>
      </c>
      <c r="AR35" s="196">
        <v>47</v>
      </c>
      <c r="AS35" s="196"/>
      <c r="AT35" s="134" t="s">
        <v>230</v>
      </c>
      <c r="AV35" s="196" t="s">
        <v>232</v>
      </c>
      <c r="AW35" s="196"/>
      <c r="AX35" s="196"/>
      <c r="AY35" s="196"/>
      <c r="AZ35" s="196">
        <v>1</v>
      </c>
      <c r="BA35" s="196"/>
      <c r="BB35" s="196" t="s">
        <v>233</v>
      </c>
      <c r="BC35" s="196"/>
      <c r="BD35" s="194">
        <v>22</v>
      </c>
      <c r="BE35" s="194"/>
      <c r="BF35" s="195" t="s">
        <v>230</v>
      </c>
      <c r="BG35" s="195"/>
    </row>
    <row r="36" spans="1:59" ht="18.75" customHeight="1">
      <c r="A36" s="193"/>
      <c r="B36" s="193"/>
      <c r="C36" s="193"/>
      <c r="D36" s="193"/>
      <c r="E36" s="193"/>
      <c r="F36" s="193"/>
      <c r="G36" s="192">
        <v>1</v>
      </c>
      <c r="H36" s="192"/>
      <c r="I36" s="192">
        <v>2</v>
      </c>
      <c r="J36" s="192"/>
      <c r="K36" s="192">
        <v>3</v>
      </c>
      <c r="L36" s="192"/>
      <c r="M36" s="192">
        <v>4</v>
      </c>
      <c r="N36" s="192"/>
      <c r="O36" s="192">
        <v>5</v>
      </c>
      <c r="P36" s="192"/>
      <c r="Q36" s="192">
        <v>6</v>
      </c>
      <c r="R36" s="192"/>
      <c r="S36" s="192">
        <v>7</v>
      </c>
      <c r="T36" s="192"/>
      <c r="U36" s="192">
        <v>8</v>
      </c>
      <c r="V36" s="192"/>
      <c r="W36" s="192">
        <v>9</v>
      </c>
      <c r="X36" s="192"/>
      <c r="Y36" s="190" t="s">
        <v>234</v>
      </c>
      <c r="Z36" s="190"/>
      <c r="AA36" s="190"/>
      <c r="AC36" s="190" t="s">
        <v>235</v>
      </c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 t="s">
        <v>236</v>
      </c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</row>
    <row r="37" spans="1:59" ht="18.75" customHeight="1">
      <c r="A37" s="190" t="s">
        <v>285</v>
      </c>
      <c r="B37" s="190"/>
      <c r="C37" s="190"/>
      <c r="D37" s="190"/>
      <c r="E37" s="190"/>
      <c r="F37" s="190"/>
      <c r="G37" s="192">
        <v>2</v>
      </c>
      <c r="H37" s="192"/>
      <c r="I37" s="192">
        <v>1</v>
      </c>
      <c r="J37" s="192"/>
      <c r="K37" s="192">
        <v>1</v>
      </c>
      <c r="L37" s="192"/>
      <c r="M37" s="192">
        <v>0</v>
      </c>
      <c r="N37" s="192"/>
      <c r="O37" s="192">
        <v>2</v>
      </c>
      <c r="P37" s="192"/>
      <c r="Q37" s="192">
        <v>3</v>
      </c>
      <c r="R37" s="192"/>
      <c r="S37" s="192"/>
      <c r="T37" s="192"/>
      <c r="U37" s="192"/>
      <c r="V37" s="192"/>
      <c r="W37" s="192"/>
      <c r="X37" s="192"/>
      <c r="Y37" s="192">
        <f>SUM(G37:V37)</f>
        <v>9</v>
      </c>
      <c r="Z37" s="192"/>
      <c r="AA37" s="192"/>
      <c r="AC37" s="191" t="s">
        <v>302</v>
      </c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 t="s">
        <v>303</v>
      </c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</row>
    <row r="38" spans="1:59" ht="18.75" customHeight="1">
      <c r="A38" s="190" t="s">
        <v>237</v>
      </c>
      <c r="B38" s="190"/>
      <c r="C38" s="190"/>
      <c r="D38" s="190"/>
      <c r="E38" s="190"/>
      <c r="F38" s="190"/>
      <c r="G38" s="192">
        <v>0</v>
      </c>
      <c r="H38" s="192"/>
      <c r="I38" s="192">
        <v>0</v>
      </c>
      <c r="J38" s="192"/>
      <c r="K38" s="192">
        <v>0</v>
      </c>
      <c r="L38" s="192"/>
      <c r="M38" s="192">
        <v>1</v>
      </c>
      <c r="N38" s="192"/>
      <c r="O38" s="192">
        <v>2</v>
      </c>
      <c r="P38" s="192"/>
      <c r="Q38" s="192">
        <v>0</v>
      </c>
      <c r="R38" s="192"/>
      <c r="S38" s="192"/>
      <c r="T38" s="192"/>
      <c r="U38" s="192"/>
      <c r="V38" s="192"/>
      <c r="W38" s="192"/>
      <c r="X38" s="192"/>
      <c r="Y38" s="192">
        <f>SUM(G38:V38)</f>
        <v>3</v>
      </c>
      <c r="Z38" s="192"/>
      <c r="AA38" s="192"/>
      <c r="AC38" s="191" t="s">
        <v>304</v>
      </c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 t="s">
        <v>239</v>
      </c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</row>
    <row r="39" ht="7.5" customHeight="1"/>
    <row r="40" spans="1:59" ht="18.75" customHeight="1">
      <c r="A40" s="193"/>
      <c r="B40" s="193"/>
      <c r="C40" s="193"/>
      <c r="D40" s="193"/>
      <c r="E40" s="193"/>
      <c r="F40" s="193"/>
      <c r="G40" s="190" t="s">
        <v>245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 t="s">
        <v>246</v>
      </c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 t="s">
        <v>247</v>
      </c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</row>
    <row r="41" spans="1:59" ht="18.75" customHeight="1">
      <c r="A41" s="190" t="str">
        <f>A37</f>
        <v>波田</v>
      </c>
      <c r="B41" s="190"/>
      <c r="C41" s="190"/>
      <c r="D41" s="190"/>
      <c r="E41" s="190"/>
      <c r="F41" s="190"/>
      <c r="G41" s="191" t="s">
        <v>286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 t="s">
        <v>305</v>
      </c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 t="s">
        <v>306</v>
      </c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</row>
    <row r="42" spans="1:59" ht="18.75" customHeight="1">
      <c r="A42" s="190" t="str">
        <f>A38</f>
        <v>白馬</v>
      </c>
      <c r="B42" s="190"/>
      <c r="C42" s="190"/>
      <c r="D42" s="190"/>
      <c r="E42" s="190"/>
      <c r="F42" s="190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 t="s">
        <v>307</v>
      </c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</row>
    <row r="43" ht="18.75" customHeight="1"/>
    <row r="44" spans="1:59" ht="18.75" customHeight="1">
      <c r="A44" s="197" t="s">
        <v>273</v>
      </c>
      <c r="B44" s="197"/>
      <c r="C44" s="197"/>
      <c r="D44" s="197"/>
      <c r="E44" s="197"/>
      <c r="F44" s="197"/>
      <c r="G44" s="198" t="s">
        <v>274</v>
      </c>
      <c r="H44" s="198"/>
      <c r="I44" s="198"/>
      <c r="J44" s="198"/>
      <c r="K44" s="198"/>
      <c r="L44" s="198"/>
      <c r="M44" s="198" t="s">
        <v>275</v>
      </c>
      <c r="N44" s="198"/>
      <c r="O44" s="198"/>
      <c r="P44" s="198"/>
      <c r="Q44" s="198"/>
      <c r="R44" s="198"/>
      <c r="V44" s="196" t="s">
        <v>228</v>
      </c>
      <c r="W44" s="196"/>
      <c r="X44" s="196"/>
      <c r="Y44" s="196"/>
      <c r="Z44" s="196"/>
      <c r="AA44" s="196"/>
      <c r="AB44" s="199"/>
      <c r="AC44" s="199"/>
      <c r="AD44" s="134" t="s">
        <v>229</v>
      </c>
      <c r="AE44" s="196"/>
      <c r="AF44" s="196"/>
      <c r="AG44" s="134" t="s">
        <v>230</v>
      </c>
      <c r="AI44" s="196" t="s">
        <v>231</v>
      </c>
      <c r="AJ44" s="196"/>
      <c r="AK44" s="196"/>
      <c r="AL44" s="196"/>
      <c r="AM44" s="196"/>
      <c r="AN44" s="196"/>
      <c r="AO44" s="196"/>
      <c r="AP44" s="196"/>
      <c r="AQ44" s="134" t="s">
        <v>229</v>
      </c>
      <c r="AR44" s="196"/>
      <c r="AS44" s="196"/>
      <c r="AT44" s="134" t="s">
        <v>230</v>
      </c>
      <c r="AV44" s="196" t="s">
        <v>232</v>
      </c>
      <c r="AW44" s="196"/>
      <c r="AX44" s="196"/>
      <c r="AY44" s="196"/>
      <c r="AZ44" s="196"/>
      <c r="BA44" s="196"/>
      <c r="BB44" s="196" t="s">
        <v>233</v>
      </c>
      <c r="BC44" s="196"/>
      <c r="BD44" s="194"/>
      <c r="BE44" s="194"/>
      <c r="BF44" s="195" t="s">
        <v>230</v>
      </c>
      <c r="BG44" s="195"/>
    </row>
    <row r="45" spans="1:59" ht="18.75" customHeight="1">
      <c r="A45" s="193"/>
      <c r="B45" s="193"/>
      <c r="C45" s="193"/>
      <c r="D45" s="193"/>
      <c r="E45" s="193"/>
      <c r="F45" s="193"/>
      <c r="G45" s="192">
        <v>1</v>
      </c>
      <c r="H45" s="192"/>
      <c r="I45" s="192">
        <v>2</v>
      </c>
      <c r="J45" s="192"/>
      <c r="K45" s="192">
        <v>3</v>
      </c>
      <c r="L45" s="192"/>
      <c r="M45" s="192">
        <v>4</v>
      </c>
      <c r="N45" s="192"/>
      <c r="O45" s="192">
        <v>5</v>
      </c>
      <c r="P45" s="192"/>
      <c r="Q45" s="192">
        <v>6</v>
      </c>
      <c r="R45" s="192"/>
      <c r="S45" s="192">
        <v>7</v>
      </c>
      <c r="T45" s="192"/>
      <c r="U45" s="192">
        <v>8</v>
      </c>
      <c r="V45" s="192"/>
      <c r="W45" s="192">
        <v>9</v>
      </c>
      <c r="X45" s="192"/>
      <c r="Y45" s="190" t="s">
        <v>234</v>
      </c>
      <c r="Z45" s="190"/>
      <c r="AA45" s="190"/>
      <c r="AC45" s="190" t="s">
        <v>235</v>
      </c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 t="s">
        <v>236</v>
      </c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</row>
    <row r="46" spans="1:59" ht="18.75" customHeight="1">
      <c r="A46" s="190"/>
      <c r="B46" s="190"/>
      <c r="C46" s="190"/>
      <c r="D46" s="190"/>
      <c r="E46" s="190"/>
      <c r="F46" s="190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</row>
    <row r="47" spans="1:59" ht="18.75" customHeight="1">
      <c r="A47" s="190"/>
      <c r="B47" s="190"/>
      <c r="C47" s="190"/>
      <c r="D47" s="190"/>
      <c r="E47" s="190"/>
      <c r="F47" s="190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</row>
    <row r="48" ht="7.5" customHeight="1"/>
    <row r="49" spans="1:59" ht="18.75" customHeight="1">
      <c r="A49" s="193"/>
      <c r="B49" s="193"/>
      <c r="C49" s="193"/>
      <c r="D49" s="193"/>
      <c r="E49" s="193"/>
      <c r="F49" s="193"/>
      <c r="G49" s="190" t="s">
        <v>245</v>
      </c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 t="s">
        <v>246</v>
      </c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 t="s">
        <v>247</v>
      </c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</row>
    <row r="50" spans="1:59" ht="18.75" customHeight="1">
      <c r="A50" s="190">
        <f>A46</f>
        <v>0</v>
      </c>
      <c r="B50" s="190"/>
      <c r="C50" s="190"/>
      <c r="D50" s="190"/>
      <c r="E50" s="190"/>
      <c r="F50" s="190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</row>
    <row r="51" spans="1:59" ht="18.75" customHeight="1">
      <c r="A51" s="190">
        <f>A47</f>
        <v>0</v>
      </c>
      <c r="B51" s="190"/>
      <c r="C51" s="190"/>
      <c r="D51" s="190"/>
      <c r="E51" s="190"/>
      <c r="F51" s="190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</row>
    <row r="52" ht="18.75" customHeight="1"/>
    <row r="53" spans="1:59" ht="18.75" customHeight="1">
      <c r="A53" s="197" t="s">
        <v>273</v>
      </c>
      <c r="B53" s="197"/>
      <c r="C53" s="197"/>
      <c r="D53" s="197"/>
      <c r="E53" s="197"/>
      <c r="F53" s="197"/>
      <c r="G53" s="198" t="s">
        <v>274</v>
      </c>
      <c r="H53" s="198"/>
      <c r="I53" s="198"/>
      <c r="J53" s="198"/>
      <c r="K53" s="198"/>
      <c r="L53" s="198"/>
      <c r="M53" s="198" t="s">
        <v>275</v>
      </c>
      <c r="N53" s="198"/>
      <c r="O53" s="198"/>
      <c r="P53" s="198"/>
      <c r="Q53" s="198"/>
      <c r="R53" s="198"/>
      <c r="V53" s="196" t="s">
        <v>228</v>
      </c>
      <c r="W53" s="196"/>
      <c r="X53" s="196"/>
      <c r="Y53" s="196"/>
      <c r="Z53" s="196"/>
      <c r="AA53" s="196"/>
      <c r="AB53" s="199"/>
      <c r="AC53" s="199"/>
      <c r="AD53" s="134" t="s">
        <v>229</v>
      </c>
      <c r="AE53" s="196"/>
      <c r="AF53" s="196"/>
      <c r="AG53" s="134" t="s">
        <v>230</v>
      </c>
      <c r="AI53" s="196" t="s">
        <v>231</v>
      </c>
      <c r="AJ53" s="196"/>
      <c r="AK53" s="196"/>
      <c r="AL53" s="196"/>
      <c r="AM53" s="196"/>
      <c r="AN53" s="196"/>
      <c r="AO53" s="196"/>
      <c r="AP53" s="196"/>
      <c r="AQ53" s="134" t="s">
        <v>229</v>
      </c>
      <c r="AR53" s="196"/>
      <c r="AS53" s="196"/>
      <c r="AT53" s="134" t="s">
        <v>230</v>
      </c>
      <c r="AV53" s="196" t="s">
        <v>232</v>
      </c>
      <c r="AW53" s="196"/>
      <c r="AX53" s="196"/>
      <c r="AY53" s="196"/>
      <c r="AZ53" s="196"/>
      <c r="BA53" s="196"/>
      <c r="BB53" s="196" t="s">
        <v>233</v>
      </c>
      <c r="BC53" s="196"/>
      <c r="BD53" s="194"/>
      <c r="BE53" s="194"/>
      <c r="BF53" s="195" t="s">
        <v>230</v>
      </c>
      <c r="BG53" s="195"/>
    </row>
    <row r="54" spans="1:59" ht="18.75" customHeight="1">
      <c r="A54" s="193"/>
      <c r="B54" s="193"/>
      <c r="C54" s="193"/>
      <c r="D54" s="193"/>
      <c r="E54" s="193"/>
      <c r="F54" s="193"/>
      <c r="G54" s="192">
        <v>1</v>
      </c>
      <c r="H54" s="192"/>
      <c r="I54" s="192">
        <v>2</v>
      </c>
      <c r="J54" s="192"/>
      <c r="K54" s="192">
        <v>3</v>
      </c>
      <c r="L54" s="192"/>
      <c r="M54" s="192">
        <v>4</v>
      </c>
      <c r="N54" s="192"/>
      <c r="O54" s="192">
        <v>5</v>
      </c>
      <c r="P54" s="192"/>
      <c r="Q54" s="192">
        <v>6</v>
      </c>
      <c r="R54" s="192"/>
      <c r="S54" s="192">
        <v>7</v>
      </c>
      <c r="T54" s="192"/>
      <c r="U54" s="192">
        <v>8</v>
      </c>
      <c r="V54" s="192"/>
      <c r="W54" s="192">
        <v>9</v>
      </c>
      <c r="X54" s="192"/>
      <c r="Y54" s="190" t="s">
        <v>234</v>
      </c>
      <c r="Z54" s="190"/>
      <c r="AA54" s="190"/>
      <c r="AC54" s="190" t="s">
        <v>235</v>
      </c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 t="s">
        <v>236</v>
      </c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</row>
    <row r="55" spans="1:59" ht="18.75" customHeight="1">
      <c r="A55" s="190"/>
      <c r="B55" s="190"/>
      <c r="C55" s="190"/>
      <c r="D55" s="190"/>
      <c r="E55" s="190"/>
      <c r="F55" s="190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</row>
    <row r="56" spans="1:59" ht="18.75" customHeight="1">
      <c r="A56" s="190"/>
      <c r="B56" s="190"/>
      <c r="C56" s="190"/>
      <c r="D56" s="190"/>
      <c r="E56" s="190"/>
      <c r="F56" s="190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</row>
    <row r="57" ht="7.5" customHeight="1"/>
    <row r="58" spans="1:59" ht="18.75" customHeight="1">
      <c r="A58" s="193"/>
      <c r="B58" s="193"/>
      <c r="C58" s="193"/>
      <c r="D58" s="193"/>
      <c r="E58" s="193"/>
      <c r="F58" s="193"/>
      <c r="G58" s="190" t="s">
        <v>245</v>
      </c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 t="s">
        <v>246</v>
      </c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 t="s">
        <v>247</v>
      </c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</row>
    <row r="59" spans="1:59" ht="18.75" customHeight="1">
      <c r="A59" s="190">
        <f>A55</f>
        <v>0</v>
      </c>
      <c r="B59" s="190"/>
      <c r="C59" s="190"/>
      <c r="D59" s="190"/>
      <c r="E59" s="190"/>
      <c r="F59" s="190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</row>
    <row r="60" spans="1:59" ht="18.75" customHeight="1">
      <c r="A60" s="190">
        <f>A56</f>
        <v>0</v>
      </c>
      <c r="B60" s="190"/>
      <c r="C60" s="190"/>
      <c r="D60" s="190"/>
      <c r="E60" s="190"/>
      <c r="F60" s="190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</row>
    <row r="61" ht="18.75" customHeight="1"/>
    <row r="62" spans="1:59" ht="18.75" customHeight="1">
      <c r="A62" s="197" t="s">
        <v>273</v>
      </c>
      <c r="B62" s="197"/>
      <c r="C62" s="197"/>
      <c r="D62" s="197"/>
      <c r="E62" s="197"/>
      <c r="F62" s="197"/>
      <c r="G62" s="198" t="s">
        <v>274</v>
      </c>
      <c r="H62" s="198"/>
      <c r="I62" s="198"/>
      <c r="J62" s="198"/>
      <c r="K62" s="198"/>
      <c r="L62" s="198"/>
      <c r="M62" s="198" t="s">
        <v>275</v>
      </c>
      <c r="N62" s="198"/>
      <c r="O62" s="198"/>
      <c r="P62" s="198"/>
      <c r="Q62" s="198"/>
      <c r="R62" s="198"/>
      <c r="V62" s="196" t="s">
        <v>228</v>
      </c>
      <c r="W62" s="196"/>
      <c r="X62" s="196"/>
      <c r="Y62" s="196"/>
      <c r="Z62" s="196"/>
      <c r="AA62" s="196"/>
      <c r="AB62" s="199"/>
      <c r="AC62" s="199"/>
      <c r="AD62" s="134" t="s">
        <v>229</v>
      </c>
      <c r="AE62" s="196"/>
      <c r="AF62" s="196"/>
      <c r="AG62" s="134" t="s">
        <v>230</v>
      </c>
      <c r="AI62" s="196" t="s">
        <v>231</v>
      </c>
      <c r="AJ62" s="196"/>
      <c r="AK62" s="196"/>
      <c r="AL62" s="196"/>
      <c r="AM62" s="196"/>
      <c r="AN62" s="196"/>
      <c r="AO62" s="196"/>
      <c r="AP62" s="196"/>
      <c r="AQ62" s="134" t="s">
        <v>229</v>
      </c>
      <c r="AR62" s="196"/>
      <c r="AS62" s="196"/>
      <c r="AT62" s="134" t="s">
        <v>230</v>
      </c>
      <c r="AV62" s="196" t="s">
        <v>232</v>
      </c>
      <c r="AW62" s="196"/>
      <c r="AX62" s="196"/>
      <c r="AY62" s="196"/>
      <c r="AZ62" s="196"/>
      <c r="BA62" s="196"/>
      <c r="BB62" s="196" t="s">
        <v>233</v>
      </c>
      <c r="BC62" s="196"/>
      <c r="BD62" s="194"/>
      <c r="BE62" s="194"/>
      <c r="BF62" s="195" t="s">
        <v>230</v>
      </c>
      <c r="BG62" s="195"/>
    </row>
    <row r="63" spans="1:59" ht="18.75" customHeight="1">
      <c r="A63" s="193"/>
      <c r="B63" s="193"/>
      <c r="C63" s="193"/>
      <c r="D63" s="193"/>
      <c r="E63" s="193"/>
      <c r="F63" s="193"/>
      <c r="G63" s="192">
        <v>1</v>
      </c>
      <c r="H63" s="192"/>
      <c r="I63" s="192">
        <v>2</v>
      </c>
      <c r="J63" s="192"/>
      <c r="K63" s="192">
        <v>3</v>
      </c>
      <c r="L63" s="192"/>
      <c r="M63" s="192">
        <v>4</v>
      </c>
      <c r="N63" s="192"/>
      <c r="O63" s="192">
        <v>5</v>
      </c>
      <c r="P63" s="192"/>
      <c r="Q63" s="192">
        <v>6</v>
      </c>
      <c r="R63" s="192"/>
      <c r="S63" s="192">
        <v>7</v>
      </c>
      <c r="T63" s="192"/>
      <c r="U63" s="192">
        <v>8</v>
      </c>
      <c r="V63" s="192"/>
      <c r="W63" s="192">
        <v>9</v>
      </c>
      <c r="X63" s="192"/>
      <c r="Y63" s="190" t="s">
        <v>234</v>
      </c>
      <c r="Z63" s="190"/>
      <c r="AA63" s="190"/>
      <c r="AC63" s="190" t="s">
        <v>235</v>
      </c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 t="s">
        <v>236</v>
      </c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</row>
    <row r="64" spans="1:59" ht="18.75" customHeight="1">
      <c r="A64" s="190"/>
      <c r="B64" s="190"/>
      <c r="C64" s="190"/>
      <c r="D64" s="190"/>
      <c r="E64" s="190"/>
      <c r="F64" s="190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</row>
    <row r="65" spans="1:59" ht="18.75" customHeight="1">
      <c r="A65" s="190"/>
      <c r="B65" s="190"/>
      <c r="C65" s="190"/>
      <c r="D65" s="190"/>
      <c r="E65" s="190"/>
      <c r="F65" s="190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</row>
    <row r="66" ht="7.5" customHeight="1"/>
    <row r="67" spans="1:59" ht="18.75" customHeight="1">
      <c r="A67" s="193"/>
      <c r="B67" s="193"/>
      <c r="C67" s="193"/>
      <c r="D67" s="193"/>
      <c r="E67" s="193"/>
      <c r="F67" s="193"/>
      <c r="G67" s="190" t="s">
        <v>245</v>
      </c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 t="s">
        <v>246</v>
      </c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 t="s">
        <v>247</v>
      </c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</row>
    <row r="68" spans="1:59" ht="18.75" customHeight="1">
      <c r="A68" s="190">
        <f>A64</f>
        <v>0</v>
      </c>
      <c r="B68" s="190"/>
      <c r="C68" s="190"/>
      <c r="D68" s="190"/>
      <c r="E68" s="190"/>
      <c r="F68" s="190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</row>
    <row r="69" spans="1:59" ht="18.75" customHeight="1">
      <c r="A69" s="190">
        <f>A65</f>
        <v>0</v>
      </c>
      <c r="B69" s="190"/>
      <c r="C69" s="190"/>
      <c r="D69" s="190"/>
      <c r="E69" s="190"/>
      <c r="F69" s="190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</row>
    <row r="70" ht="18.75" customHeight="1"/>
  </sheetData>
  <sheetProtection/>
  <mergeCells count="466">
    <mergeCell ref="A1:BG2"/>
    <mergeCell ref="A3:X3"/>
    <mergeCell ref="Z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Q12:R12"/>
    <mergeCell ref="S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BL32"/>
  <sheetViews>
    <sheetView zoomScaleSheetLayoutView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3.25390625" style="25" customWidth="1"/>
    <col min="2" max="2" width="10.00390625" style="25" customWidth="1"/>
    <col min="3" max="3" width="4.125" style="25" customWidth="1"/>
    <col min="4" max="4" width="0.875" style="25" customWidth="1"/>
    <col min="5" max="6" width="4.125" style="25" customWidth="1"/>
    <col min="7" max="7" width="0.875" style="25" customWidth="1"/>
    <col min="8" max="9" width="4.125" style="25" customWidth="1"/>
    <col min="10" max="10" width="0.875" style="25" customWidth="1"/>
    <col min="11" max="12" width="4.125" style="25" customWidth="1"/>
    <col min="13" max="13" width="0.875" style="25" customWidth="1"/>
    <col min="14" max="15" width="4.125" style="25" customWidth="1"/>
    <col min="16" max="16" width="0.875" style="25" customWidth="1"/>
    <col min="17" max="18" width="4.125" style="25" customWidth="1"/>
    <col min="19" max="19" width="0.875" style="25" customWidth="1"/>
    <col min="20" max="21" width="4.125" style="25" customWidth="1"/>
    <col min="22" max="22" width="0.875" style="25" customWidth="1"/>
    <col min="23" max="24" width="4.125" style="25" customWidth="1"/>
    <col min="25" max="25" width="0.875" style="25" customWidth="1"/>
    <col min="26" max="27" width="4.125" style="25" customWidth="1"/>
    <col min="28" max="28" width="0.875" style="25" customWidth="1"/>
    <col min="29" max="30" width="4.125" style="25" customWidth="1"/>
    <col min="31" max="31" width="0.875" style="25" customWidth="1"/>
    <col min="32" max="33" width="4.125" style="25" customWidth="1"/>
    <col min="34" max="34" width="0.875" style="25" customWidth="1"/>
    <col min="35" max="35" width="4.125" style="25" customWidth="1"/>
    <col min="36" max="36" width="4.125" style="48" customWidth="1"/>
    <col min="37" max="37" width="0.875" style="25" customWidth="1"/>
    <col min="38" max="39" width="4.125" style="25" customWidth="1"/>
    <col min="40" max="40" width="0.875" style="25" customWidth="1"/>
    <col min="41" max="45" width="4.125" style="25" customWidth="1"/>
    <col min="46" max="46" width="8.00390625" style="25" customWidth="1"/>
    <col min="47" max="48" width="5.625" style="49" customWidth="1"/>
    <col min="49" max="49" width="5.75390625" style="49" customWidth="1"/>
    <col min="50" max="50" width="4.125" style="25" customWidth="1"/>
    <col min="51" max="16384" width="9.00390625" style="25" customWidth="1"/>
  </cols>
  <sheetData>
    <row r="1" spans="1:50" ht="25.5" customHeight="1">
      <c r="A1" s="263" t="s">
        <v>0</v>
      </c>
      <c r="B1" s="263"/>
      <c r="C1" s="272" t="s">
        <v>191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57" t="s">
        <v>20</v>
      </c>
      <c r="AS1" s="257"/>
      <c r="AT1" s="257"/>
      <c r="AU1" s="257"/>
      <c r="AV1" s="257"/>
      <c r="AW1" s="257"/>
      <c r="AX1" s="257"/>
    </row>
    <row r="2" spans="1:63" ht="19.5" customHeight="1">
      <c r="A2" s="24"/>
      <c r="B2" s="26" t="s">
        <v>14</v>
      </c>
      <c r="C2" s="247" t="s">
        <v>64</v>
      </c>
      <c r="D2" s="264"/>
      <c r="E2" s="265"/>
      <c r="F2" s="247" t="s">
        <v>96</v>
      </c>
      <c r="G2" s="248"/>
      <c r="H2" s="249"/>
      <c r="I2" s="247" t="s">
        <v>91</v>
      </c>
      <c r="J2" s="248"/>
      <c r="K2" s="249"/>
      <c r="L2" s="247" t="s">
        <v>89</v>
      </c>
      <c r="M2" s="248"/>
      <c r="N2" s="249"/>
      <c r="O2" s="247" t="s">
        <v>86</v>
      </c>
      <c r="P2" s="248"/>
      <c r="Q2" s="249"/>
      <c r="R2" s="247" t="s">
        <v>88</v>
      </c>
      <c r="S2" s="248"/>
      <c r="T2" s="249"/>
      <c r="U2" s="247" t="s">
        <v>92</v>
      </c>
      <c r="V2" s="248"/>
      <c r="W2" s="249"/>
      <c r="X2" s="247" t="s">
        <v>82</v>
      </c>
      <c r="Y2" s="248"/>
      <c r="Z2" s="249"/>
      <c r="AA2" s="247" t="s">
        <v>87</v>
      </c>
      <c r="AB2" s="248"/>
      <c r="AC2" s="249"/>
      <c r="AD2" s="247" t="s">
        <v>84</v>
      </c>
      <c r="AE2" s="248"/>
      <c r="AF2" s="249"/>
      <c r="AG2" s="247" t="s">
        <v>85</v>
      </c>
      <c r="AH2" s="248"/>
      <c r="AI2" s="249"/>
      <c r="AJ2" s="247" t="s">
        <v>93</v>
      </c>
      <c r="AK2" s="248"/>
      <c r="AL2" s="249"/>
      <c r="AM2" s="247" t="s">
        <v>90</v>
      </c>
      <c r="AN2" s="248"/>
      <c r="AO2" s="249"/>
      <c r="AP2" s="258" t="s">
        <v>15</v>
      </c>
      <c r="AQ2" s="258" t="s">
        <v>16</v>
      </c>
      <c r="AR2" s="258" t="s">
        <v>17</v>
      </c>
      <c r="AS2" s="258" t="s">
        <v>18</v>
      </c>
      <c r="AT2" s="258" t="s">
        <v>21</v>
      </c>
      <c r="AU2" s="247" t="s">
        <v>148</v>
      </c>
      <c r="AV2" s="248"/>
      <c r="AW2" s="249"/>
      <c r="AX2" s="258" t="s">
        <v>19</v>
      </c>
      <c r="AY2" s="29"/>
      <c r="BE2" s="25" t="s">
        <v>78</v>
      </c>
      <c r="BF2" s="25" t="s">
        <v>79</v>
      </c>
      <c r="BI2" s="25" t="s">
        <v>80</v>
      </c>
      <c r="BJ2" s="25" t="s">
        <v>81</v>
      </c>
      <c r="BK2" s="25" t="s">
        <v>83</v>
      </c>
    </row>
    <row r="3" spans="1:63" ht="43.5" customHeight="1">
      <c r="A3" s="30" t="s">
        <v>14</v>
      </c>
      <c r="B3" s="26" t="s">
        <v>1</v>
      </c>
      <c r="C3" s="266" t="str">
        <f>B4</f>
        <v>松本東</v>
      </c>
      <c r="D3" s="267"/>
      <c r="E3" s="268"/>
      <c r="F3" s="269" t="str">
        <f>B6</f>
        <v>松本南</v>
      </c>
      <c r="G3" s="270"/>
      <c r="H3" s="271"/>
      <c r="I3" s="250" t="str">
        <f>B8</f>
        <v>三　郷</v>
      </c>
      <c r="J3" s="243"/>
      <c r="K3" s="252"/>
      <c r="L3" s="250" t="str">
        <f>B10</f>
        <v>堀　金</v>
      </c>
      <c r="M3" s="251"/>
      <c r="N3" s="244"/>
      <c r="O3" s="242" t="str">
        <f>B12</f>
        <v>大　町</v>
      </c>
      <c r="P3" s="243"/>
      <c r="Q3" s="244"/>
      <c r="R3" s="242" t="str">
        <f>B14</f>
        <v>松本北</v>
      </c>
      <c r="S3" s="243"/>
      <c r="T3" s="244"/>
      <c r="U3" s="242" t="str">
        <f>B16</f>
        <v>豊　科</v>
      </c>
      <c r="V3" s="243"/>
      <c r="W3" s="244"/>
      <c r="X3" s="242" t="str">
        <f>B18</f>
        <v>安曇野　　　穂高</v>
      </c>
      <c r="Y3" s="243"/>
      <c r="Z3" s="244"/>
      <c r="AA3" s="242" t="str">
        <f>B20</f>
        <v>塩　尻</v>
      </c>
      <c r="AB3" s="243"/>
      <c r="AC3" s="244"/>
      <c r="AD3" s="250" t="str">
        <f>B22</f>
        <v>波　田</v>
      </c>
      <c r="AE3" s="251"/>
      <c r="AF3" s="252"/>
      <c r="AG3" s="242" t="str">
        <f>B24</f>
        <v>飯　田</v>
      </c>
      <c r="AH3" s="243"/>
      <c r="AI3" s="244"/>
      <c r="AJ3" s="242" t="str">
        <f>B26</f>
        <v>白　馬</v>
      </c>
      <c r="AK3" s="243"/>
      <c r="AL3" s="244"/>
      <c r="AM3" s="250">
        <f>B28</f>
      </c>
      <c r="AN3" s="251"/>
      <c r="AO3" s="252"/>
      <c r="AP3" s="259"/>
      <c r="AQ3" s="259"/>
      <c r="AR3" s="259"/>
      <c r="AS3" s="259"/>
      <c r="AT3" s="259"/>
      <c r="AU3" s="26" t="s">
        <v>22</v>
      </c>
      <c r="AV3" s="26" t="s">
        <v>23</v>
      </c>
      <c r="AW3" s="26" t="s">
        <v>149</v>
      </c>
      <c r="AX3" s="259"/>
      <c r="BD3" s="54" t="s">
        <v>98</v>
      </c>
      <c r="BE3" s="25" t="s">
        <v>18</v>
      </c>
      <c r="BF3" s="25" t="s">
        <v>76</v>
      </c>
      <c r="BG3" s="25" t="s">
        <v>99</v>
      </c>
      <c r="BH3" s="25" t="s">
        <v>94</v>
      </c>
      <c r="BI3" s="54" t="s">
        <v>77</v>
      </c>
      <c r="BJ3" s="54" t="s">
        <v>97</v>
      </c>
      <c r="BK3" s="54" t="s">
        <v>100</v>
      </c>
    </row>
    <row r="4" spans="1:64" ht="18" customHeight="1">
      <c r="A4" s="237" t="s">
        <v>64</v>
      </c>
      <c r="B4" s="238" t="str">
        <f>IF(ISBLANK('組合せ表'!U4),"",'組合せ表'!U4)</f>
        <v>松本東</v>
      </c>
      <c r="C4" s="219"/>
      <c r="D4" s="220"/>
      <c r="E4" s="221"/>
      <c r="F4" s="27">
        <f>IF(ISBLANK('組合せ表'!$J$6),"",'組合せ表'!$J$6)</f>
      </c>
      <c r="G4" s="31" t="s">
        <v>26</v>
      </c>
      <c r="H4" s="37">
        <f>IF(ISBLANK('組合せ表'!$L$6),"",'組合せ表'!$L$6)</f>
      </c>
      <c r="I4" s="27">
        <f>IF(ISBLANK('組合せ表'!$J$40),"",'組合せ表'!$J$40)</f>
      </c>
      <c r="J4" s="31" t="s">
        <v>26</v>
      </c>
      <c r="K4" s="37">
        <f>IF(ISBLANK('組合せ表'!$L$40),"",'組合せ表'!$L$40)</f>
      </c>
      <c r="L4" s="27">
        <f>IF(ISBLANK('組合せ表'!$L$16),"",'組合せ表'!$L$16)</f>
      </c>
      <c r="M4" s="31" t="s">
        <v>26</v>
      </c>
      <c r="N4" s="38">
        <f>IF(ISBLANK('組合せ表'!$J$16),"",'組合せ表'!$J$16)</f>
      </c>
      <c r="O4" s="27">
        <f>IF(ISBLANK('組合せ表'!$L$27),"",'組合せ表'!$L$27)</f>
      </c>
      <c r="P4" s="31" t="s">
        <v>26</v>
      </c>
      <c r="Q4" s="28">
        <f>IF(ISBLANK('組合せ表'!$J$27),"",'組合せ表'!$J$27)</f>
      </c>
      <c r="R4" s="27">
        <f>IF(ISBLANK('組合せ表'!$J$24),"",'組合せ表'!$J$24)</f>
      </c>
      <c r="S4" s="31" t="s">
        <v>26</v>
      </c>
      <c r="T4" s="28">
        <f>IF(ISBLANK('組合せ表'!$L$24),"",'組合せ表'!$L$24)</f>
      </c>
      <c r="U4" s="27">
        <f>IF(ISBLANK('組合せ表'!$L$22),"",'組合せ表'!$L$22)</f>
      </c>
      <c r="V4" s="31" t="s">
        <v>26</v>
      </c>
      <c r="W4" s="28">
        <f>IF(ISBLANK('組合せ表'!$J$22),"",'組合せ表'!$J$22)</f>
      </c>
      <c r="X4" s="27">
        <f>IF(ISBLANK('組合せ表'!$E$19),"",'組合せ表'!$E$19)</f>
      </c>
      <c r="Y4" s="31" t="s">
        <v>26</v>
      </c>
      <c r="Z4" s="28">
        <f>IF(ISBLANK('組合せ表'!$G$19),"",'組合せ表'!$G$19)</f>
      </c>
      <c r="AA4" s="27">
        <f>IF(ISBLANK('組合せ表'!$E$30),"",'組合せ表'!$E$30)</f>
      </c>
      <c r="AB4" s="31" t="s">
        <v>26</v>
      </c>
      <c r="AC4" s="28">
        <f>IF(ISBLANK('組合せ表'!$G$30),"",'組合せ表'!$G$30)</f>
      </c>
      <c r="AD4" s="27">
        <f>IF(ISBLANK('組合せ表'!$G$35),"",'組合せ表'!$G$35)</f>
      </c>
      <c r="AE4" s="31" t="s">
        <v>26</v>
      </c>
      <c r="AF4" s="38">
        <f>IF(ISBLANK('組合せ表'!$E$35),"",'組合せ表'!$E$35)</f>
      </c>
      <c r="AG4" s="125">
        <f>IF(ISBLANK('組合せ表'!$G$12),"",'組合せ表'!$G$12)</f>
        <v>3</v>
      </c>
      <c r="AH4" s="123" t="s">
        <v>26</v>
      </c>
      <c r="AI4" s="124">
        <f>IF(ISBLANK('組合せ表'!$E$12),"",'組合せ表'!$E$12)</f>
        <v>17</v>
      </c>
      <c r="AJ4" s="122">
        <f>IF(ISBLANK('組合せ表'!$E$9),"",'組合せ表'!$E$9)</f>
        <v>11</v>
      </c>
      <c r="AK4" s="123" t="s">
        <v>26</v>
      </c>
      <c r="AL4" s="124">
        <f>IF(ISBLANK('組合せ表'!$G$9),"",'組合せ表'!$G$9)</f>
        <v>1</v>
      </c>
      <c r="AM4" s="27"/>
      <c r="AN4" s="31" t="s">
        <v>26</v>
      </c>
      <c r="AO4" s="38"/>
      <c r="AP4" s="253">
        <f>COUNTIF(C5:AM5,"○")</f>
        <v>1</v>
      </c>
      <c r="AQ4" s="217">
        <f>COUNTIF(C5:AM5,"●")</f>
        <v>1</v>
      </c>
      <c r="AR4" s="253">
        <f>COUNTIF(C5:AM5,"△")</f>
        <v>0</v>
      </c>
      <c r="AS4" s="237">
        <f>(AP4*3)+AR4</f>
        <v>3</v>
      </c>
      <c r="AT4" s="254">
        <f>IF(AP4+AQ4&gt;0,AP4/(AP4+AQ4),0)</f>
        <v>0.5</v>
      </c>
      <c r="AU4" s="256">
        <f>SUM(C4,F4,I4,L4,O4,R4,U4,X4,AA4,AD4,AG4,AJ4,AM4)</f>
        <v>14</v>
      </c>
      <c r="AV4" s="237">
        <f>SUM(E4,H4,K4,N4,Q4,T4,W4,Z4,AC4,AF4,AI4,AL4,AO4)</f>
        <v>18</v>
      </c>
      <c r="AW4" s="237">
        <f>AU4-AV4</f>
        <v>-4</v>
      </c>
      <c r="AX4" s="237">
        <v>7</v>
      </c>
      <c r="AY4" s="90" t="str">
        <f>B4</f>
        <v>松本東</v>
      </c>
      <c r="AZ4" s="25" t="s">
        <v>64</v>
      </c>
      <c r="BA4" s="16"/>
      <c r="BC4" s="25">
        <v>4</v>
      </c>
      <c r="BD4" s="25" t="str">
        <f>$A$22</f>
        <v>J</v>
      </c>
      <c r="BE4" s="25">
        <f>$AS$22</f>
        <v>6</v>
      </c>
      <c r="BF4" s="61">
        <f>$AT$22</f>
        <v>1</v>
      </c>
      <c r="BG4" s="55">
        <v>1</v>
      </c>
      <c r="BH4" s="53" t="s">
        <v>308</v>
      </c>
      <c r="BI4" s="25">
        <v>0</v>
      </c>
      <c r="BJ4" s="25">
        <v>0</v>
      </c>
      <c r="BK4" s="25">
        <v>0</v>
      </c>
      <c r="BL4" s="53"/>
    </row>
    <row r="5" spans="1:64" ht="18" customHeight="1">
      <c r="A5" s="237"/>
      <c r="B5" s="239"/>
      <c r="C5" s="222"/>
      <c r="D5" s="223"/>
      <c r="E5" s="224"/>
      <c r="F5" s="245">
        <f>IF(F4="","",IF(F4&gt;H4,"○",IF(F4&lt;H4,"●",IF(F4=H4,"△"))))</f>
      </c>
      <c r="G5" s="246"/>
      <c r="H5" s="246"/>
      <c r="I5" s="213">
        <f>IF(I4="","",IF(I4&gt;K4,"○",IF(I4&lt;K4,"●",IF(I4=K4,"△"))))</f>
      </c>
      <c r="J5" s="213"/>
      <c r="K5" s="213"/>
      <c r="L5" s="213">
        <f>IF(L4="","",IF(L4&gt;N4,"○",IF(L4&lt;N4,"●",IF(L4=N4,"△"))))</f>
      </c>
      <c r="M5" s="213"/>
      <c r="N5" s="213"/>
      <c r="O5" s="213">
        <f>IF(O4="","",IF(O4&gt;Q4,"○",IF(O4&lt;Q4,"●",IF(O4=Q4,"△"))))</f>
      </c>
      <c r="P5" s="213"/>
      <c r="Q5" s="213"/>
      <c r="R5" s="213">
        <f>IF(R4="","",IF(R4&gt;T4,"○",IF(R4&lt;T4,"●",IF(R4=T4,"△"))))</f>
      </c>
      <c r="S5" s="213"/>
      <c r="T5" s="213"/>
      <c r="U5" s="213">
        <f>IF(U4="","",IF(U4&gt;W4,"○",IF(U4&lt;W4,"●",IF(U4=W4,"△"))))</f>
      </c>
      <c r="V5" s="213"/>
      <c r="W5" s="213"/>
      <c r="X5" s="213">
        <f>IF(X4="","",IF(X4&gt;Z4,"○",IF(X4&lt;Z4,"●",IF(X4=Z4,"△"))))</f>
      </c>
      <c r="Y5" s="213"/>
      <c r="Z5" s="213"/>
      <c r="AA5" s="213">
        <f>IF(AA4="","",IF(AA4&gt;AC4,"○",IF(AA4&lt;AC4,"●",IF(AA4=AC4,"△"))))</f>
      </c>
      <c r="AB5" s="213"/>
      <c r="AC5" s="213"/>
      <c r="AD5" s="213">
        <f>IF(AD4="","",IF(AD4&gt;AF4,"○",IF(AD4&lt;AF4,"●",IF(AD4=AF4,"△"))))</f>
      </c>
      <c r="AE5" s="213"/>
      <c r="AF5" s="213"/>
      <c r="AG5" s="225" t="str">
        <f>IF(AG4="","",IF(AG4&gt;AI4,"○",IF(AG4&lt;AI4,"●",IF(AG4=AI4,"△"))))</f>
        <v>●</v>
      </c>
      <c r="AH5" s="225"/>
      <c r="AI5" s="225"/>
      <c r="AJ5" s="225" t="str">
        <f>IF(AJ4="","",IF(AJ4&gt;AL4,"○",IF(AJ4&lt;AL4,"●",IF(AJ4=AL4,"△"))))</f>
        <v>○</v>
      </c>
      <c r="AK5" s="225"/>
      <c r="AL5" s="225"/>
      <c r="AM5" s="233">
        <f>IF(AM4="","",IF(AM4&gt;AO4,"○",IF(AM4&lt;AO4,"●",IF(AM4=AO4,"△"))))</f>
      </c>
      <c r="AN5" s="233"/>
      <c r="AO5" s="233"/>
      <c r="AP5" s="237"/>
      <c r="AQ5" s="241"/>
      <c r="AR5" s="237"/>
      <c r="AS5" s="237"/>
      <c r="AT5" s="255"/>
      <c r="AU5" s="237"/>
      <c r="AV5" s="237"/>
      <c r="AW5" s="237"/>
      <c r="AX5" s="237"/>
      <c r="BC5" s="25">
        <f>BC4+2</f>
        <v>6</v>
      </c>
      <c r="BD5" s="25" t="str">
        <f>$A$6</f>
        <v>B</v>
      </c>
      <c r="BE5" s="25">
        <f>$AS$6</f>
        <v>3</v>
      </c>
      <c r="BF5" s="61">
        <f>$AT$6</f>
        <v>1</v>
      </c>
      <c r="BG5" s="55">
        <v>2</v>
      </c>
      <c r="BH5" s="53" t="s">
        <v>310</v>
      </c>
      <c r="BI5" s="25">
        <v>0</v>
      </c>
      <c r="BJ5" s="25">
        <v>0</v>
      </c>
      <c r="BK5" s="25">
        <v>1</v>
      </c>
      <c r="BL5" s="55"/>
    </row>
    <row r="6" spans="1:64" ht="18" customHeight="1">
      <c r="A6" s="237" t="s">
        <v>65</v>
      </c>
      <c r="B6" s="238" t="str">
        <f>IF(ISBLANK('組合せ表'!U5),"",'組合せ表'!U5)</f>
        <v>松本南</v>
      </c>
      <c r="C6" s="27">
        <f>H4</f>
      </c>
      <c r="D6" s="31" t="s">
        <v>26</v>
      </c>
      <c r="E6" s="28">
        <f>F4</f>
      </c>
      <c r="F6" s="219"/>
      <c r="G6" s="220"/>
      <c r="H6" s="221"/>
      <c r="I6" s="27">
        <f>IF(ISBLANK('組合せ表'!$J$19),"",'組合せ表'!$J$19)</f>
      </c>
      <c r="J6" s="31" t="s">
        <v>26</v>
      </c>
      <c r="K6" s="28">
        <f>IF(ISBLANK('組合せ表'!$L$19),"",'組合せ表'!$L$19)</f>
      </c>
      <c r="L6" s="27">
        <f>IF(ISBLANK('組合せ表'!$J$42),"",'組合せ表'!$J$42)</f>
      </c>
      <c r="M6" s="31" t="s">
        <v>26</v>
      </c>
      <c r="N6" s="28">
        <f>IF(ISBLANK('組合せ表'!$L$42),"",'組合せ表'!$L$42)</f>
      </c>
      <c r="O6" s="27">
        <f>IF(ISBLANK('組合せ表'!$L$31),"",'組合せ表'!$L$31)</f>
      </c>
      <c r="P6" s="31" t="s">
        <v>26</v>
      </c>
      <c r="Q6" s="28">
        <f>IF(ISBLANK('組合せ表'!$J$31),"",'組合せ表'!$J$31)</f>
      </c>
      <c r="R6" s="27">
        <f>IF(ISBLANK('組合せ表'!$J$15),"",'組合せ表'!$J$15)</f>
      </c>
      <c r="S6" s="31" t="s">
        <v>26</v>
      </c>
      <c r="T6" s="38">
        <f>IF(ISBLANK('組合せ表'!$L$15),"",'組合せ表'!$L$15)</f>
      </c>
      <c r="U6" s="27">
        <f>IF(ISBLANK('組合せ表'!$G$37),"",'組合せ表'!$G$37)</f>
      </c>
      <c r="V6" s="31" t="s">
        <v>26</v>
      </c>
      <c r="W6" s="38">
        <f>IF(ISBLANK('組合せ表'!$E$37),"",'組合せ表'!$E$37)</f>
      </c>
      <c r="X6" s="27">
        <f>IF(ISBLANK('組合せ表'!$L$17),"",'組合せ表'!L$17)</f>
      </c>
      <c r="Y6" s="31" t="s">
        <v>26</v>
      </c>
      <c r="Z6" s="38">
        <f>IF(ISBLANK('組合せ表'!$J$17),"",'組合せ表'!$J$17)</f>
      </c>
      <c r="AA6" s="27">
        <f>IF(ISBLANK('組合せ表'!$E$34),"",'組合せ表'!$E$34)</f>
      </c>
      <c r="AB6" s="31" t="s">
        <v>26</v>
      </c>
      <c r="AC6" s="38">
        <f>IF(ISBLANK('組合せ表'!$G$34),"",'組合せ表'!$G$34)</f>
      </c>
      <c r="AD6" s="27">
        <f>IF(ISBLANK('組合せ表'!$E$26),"",'組合せ表'!$E$26)</f>
      </c>
      <c r="AE6" s="31" t="s">
        <v>26</v>
      </c>
      <c r="AF6" s="38">
        <f>IF(ISBLANK('組合せ表'!$G$26),"",'組合せ表'!$G$26)</f>
      </c>
      <c r="AG6" s="125">
        <f>IF(ISBLANK('組合せ表'!$E$10),"",'組合せ表'!$E$10)</f>
        <v>4</v>
      </c>
      <c r="AH6" s="123" t="s">
        <v>26</v>
      </c>
      <c r="AI6" s="124">
        <f>IF(ISBLANK('組合せ表'!$G$10),"",'組合せ表'!$G$10)</f>
        <v>2</v>
      </c>
      <c r="AJ6" s="47">
        <f>IF(ISBLANK('組合せ表'!$G$24),"",'組合せ表'!$G$24)</f>
      </c>
      <c r="AK6" s="31" t="s">
        <v>26</v>
      </c>
      <c r="AL6" s="38">
        <f>IF(ISBLANK('組合せ表'!$E$24),"",'組合せ表'!$E$24)</f>
      </c>
      <c r="AM6" s="32"/>
      <c r="AN6" s="31" t="s">
        <v>26</v>
      </c>
      <c r="AO6" s="33"/>
      <c r="AP6" s="253">
        <f>COUNTIF(C7:AM7,"○")</f>
        <v>1</v>
      </c>
      <c r="AQ6" s="217">
        <f>COUNTIF(C7:AM7,"●")</f>
        <v>0</v>
      </c>
      <c r="AR6" s="253">
        <f>COUNTIF(C7:AM7,"△")</f>
        <v>0</v>
      </c>
      <c r="AS6" s="237">
        <f>(AP6*3)+AR6</f>
        <v>3</v>
      </c>
      <c r="AT6" s="254">
        <f>IF(AP6+AQ6&gt;0,AP6/(AP6+AQ6),0)</f>
        <v>1</v>
      </c>
      <c r="AU6" s="256">
        <f>SUM(C6,F6,I6,L6,O6,R6,U6,X6,AA6,AD6,AG6,AJ6,AM6)</f>
        <v>4</v>
      </c>
      <c r="AV6" s="237">
        <f>SUM(E6,H6,K6,N6,Q6,T6,W6,Z6,AC6,AF6,AI6,AL6,AO6)</f>
        <v>2</v>
      </c>
      <c r="AW6" s="237">
        <f>AU6-AV6</f>
        <v>2</v>
      </c>
      <c r="AX6" s="237">
        <v>3</v>
      </c>
      <c r="AY6" s="25" t="str">
        <f>B6</f>
        <v>松本南</v>
      </c>
      <c r="AZ6" s="25" t="s">
        <v>65</v>
      </c>
      <c r="BC6" s="25">
        <f aca="true" t="shared" si="0" ref="BC6:BC16">BC5+2</f>
        <v>8</v>
      </c>
      <c r="BD6" s="25" t="str">
        <f>$A$20</f>
        <v>I</v>
      </c>
      <c r="BE6" s="25">
        <f>$AS$20</f>
        <v>3</v>
      </c>
      <c r="BF6" s="61">
        <f>$AT$20</f>
        <v>1</v>
      </c>
      <c r="BG6" s="55">
        <v>2</v>
      </c>
      <c r="BH6" s="53" t="s">
        <v>309</v>
      </c>
      <c r="BI6" s="25">
        <v>0</v>
      </c>
      <c r="BJ6" s="25">
        <v>0</v>
      </c>
      <c r="BK6" s="25">
        <v>2</v>
      </c>
      <c r="BL6" s="55"/>
    </row>
    <row r="7" spans="1:64" ht="18" customHeight="1">
      <c r="A7" s="237"/>
      <c r="B7" s="239"/>
      <c r="C7" s="233">
        <f>IF(C6="","",IF(C6&gt;E6,"○",IF(C6&lt;E6,"●",IF(C6=E6,"△"))))</f>
      </c>
      <c r="D7" s="215"/>
      <c r="E7" s="216"/>
      <c r="F7" s="222"/>
      <c r="G7" s="223"/>
      <c r="H7" s="224"/>
      <c r="I7" s="213">
        <f>IF(I6="","",IF(I6&gt;K6,"○",IF(I6&lt;K6,"●",IF(I6=K6,"△"))))</f>
      </c>
      <c r="J7" s="213"/>
      <c r="K7" s="213"/>
      <c r="L7" s="213">
        <f>IF(L6="","",IF(L6&gt;N6,"○",IF(L6&lt;N6,"●",IF(L6=N6,"△"))))</f>
      </c>
      <c r="M7" s="213"/>
      <c r="N7" s="213"/>
      <c r="O7" s="213">
        <f>IF(O6="","",IF(O6&gt;Q6,"○",IF(O6&lt;Q6,"●",IF(O6=Q6,"△"))))</f>
      </c>
      <c r="P7" s="213"/>
      <c r="Q7" s="213"/>
      <c r="R7" s="213">
        <f>IF(R6="","",IF(R6&gt;T6,"○",IF(R6&lt;T6,"●",IF(R6=T6,"△"))))</f>
      </c>
      <c r="S7" s="213"/>
      <c r="T7" s="213"/>
      <c r="U7" s="213">
        <f>IF(U6="","",IF(U6&gt;W6,"○",IF(U6&lt;W6,"●",IF(U6=W6,"△"))))</f>
      </c>
      <c r="V7" s="213"/>
      <c r="W7" s="213"/>
      <c r="X7" s="213">
        <f>IF(X6="","",IF(X6&gt;Z6,"○",IF(X6&lt;Z6,"●",IF(X6=Z6,"△"))))</f>
      </c>
      <c r="Y7" s="213"/>
      <c r="Z7" s="213"/>
      <c r="AA7" s="213">
        <f>IF(AA6="","",IF(AA6&gt;AC6,"○",IF(AA6&lt;AC6,"●",IF(AA6=AC6,"△"))))</f>
      </c>
      <c r="AB7" s="213"/>
      <c r="AC7" s="213"/>
      <c r="AD7" s="213">
        <f>IF(AD6="","",IF(AD6&gt;AF6,"○",IF(AD6&lt;AF6,"●",IF(AD6=AF6,"△"))))</f>
      </c>
      <c r="AE7" s="213"/>
      <c r="AF7" s="213"/>
      <c r="AG7" s="225" t="str">
        <f>IF(AG6="","",IF(AG6&gt;AI6,"○",IF(AG6&lt;AI6,"●",IF(AG6=AI6,"△"))))</f>
        <v>○</v>
      </c>
      <c r="AH7" s="225"/>
      <c r="AI7" s="225"/>
      <c r="AJ7" s="213">
        <f>IF(AJ6="","",IF(AJ6&gt;AL6,"○",IF(AJ6&lt;AL6,"●",IF(AJ6=AL6,"△"))))</f>
      </c>
      <c r="AK7" s="213"/>
      <c r="AL7" s="213"/>
      <c r="AM7" s="233">
        <f>IF(AM6="","",IF(AM6&gt;AO6,"○",IF(AM6&lt;AO6,"●",IF(AM6=AO6,"△"))))</f>
      </c>
      <c r="AN7" s="233"/>
      <c r="AO7" s="233"/>
      <c r="AP7" s="237"/>
      <c r="AQ7" s="241"/>
      <c r="AR7" s="237"/>
      <c r="AS7" s="237"/>
      <c r="AT7" s="255"/>
      <c r="AU7" s="237"/>
      <c r="AV7" s="237"/>
      <c r="AW7" s="237"/>
      <c r="AX7" s="237"/>
      <c r="BC7" s="25">
        <f t="shared" si="0"/>
        <v>10</v>
      </c>
      <c r="BD7" s="25" t="str">
        <f>$A$16</f>
        <v>G</v>
      </c>
      <c r="BE7" s="25">
        <f>$AS$16</f>
        <v>3</v>
      </c>
      <c r="BF7" s="61">
        <f>$AT$16</f>
        <v>1</v>
      </c>
      <c r="BG7" s="55">
        <v>2</v>
      </c>
      <c r="BH7" s="53" t="s">
        <v>312</v>
      </c>
      <c r="BI7" s="25">
        <v>0</v>
      </c>
      <c r="BJ7" s="25">
        <v>0</v>
      </c>
      <c r="BK7" s="25">
        <v>3</v>
      </c>
      <c r="BL7" s="55"/>
    </row>
    <row r="8" spans="1:64" ht="18" customHeight="1">
      <c r="A8" s="237" t="s">
        <v>91</v>
      </c>
      <c r="B8" s="238" t="str">
        <f>IF(ISBLANK('組合せ表'!U6),"",'組合せ表'!U6)</f>
        <v>三　郷</v>
      </c>
      <c r="C8" s="27">
        <f>K4</f>
      </c>
      <c r="D8" s="31" t="s">
        <v>26</v>
      </c>
      <c r="E8" s="28">
        <f>I4</f>
      </c>
      <c r="F8" s="27">
        <f>K6</f>
      </c>
      <c r="G8" s="31" t="s">
        <v>26</v>
      </c>
      <c r="H8" s="28">
        <f>I6</f>
      </c>
      <c r="I8" s="219"/>
      <c r="J8" s="220"/>
      <c r="K8" s="220"/>
      <c r="L8" s="27">
        <f>IF(ISBLANK('組合せ表'!$E$32),"",'組合せ表'!$E$32)</f>
      </c>
      <c r="M8" s="31" t="s">
        <v>26</v>
      </c>
      <c r="N8" s="28">
        <f>IF(ISBLANK('組合せ表'!$G$32),"",'組合せ表'!$G$32)</f>
      </c>
      <c r="O8" s="27">
        <f>IF(ISBLANK('組合せ表'!$G$15),"",'組合せ表'!$G$15)</f>
      </c>
      <c r="P8" s="31" t="s">
        <v>26</v>
      </c>
      <c r="Q8" s="28">
        <f>IF(ISBLANK('組合せ表'!$E$15),"",'組合せ表'!$E$15)</f>
      </c>
      <c r="R8" s="27">
        <f>IF(ISBLANK('組合せ表'!$E$29),"",'組合せ表'!E$29)</f>
      </c>
      <c r="S8" s="31" t="s">
        <v>26</v>
      </c>
      <c r="T8" s="28">
        <f>IF(ISBLANK('組合せ表'!$G$29),"",'組合せ表'!$G$29)</f>
      </c>
      <c r="U8" s="27">
        <f>IF(ISBLANK('組合せ表'!$E$17),"",'組合せ表'!$E$17)</f>
      </c>
      <c r="V8" s="31" t="s">
        <v>26</v>
      </c>
      <c r="W8" s="28">
        <f>IF(ISBLANK('組合せ表'!$G$17),"",'組合せ表'!$G$17)</f>
      </c>
      <c r="X8" s="27">
        <f>IF(ISBLANK('組合せ表'!$J$37),"",'組合せ表'!$J$37)</f>
      </c>
      <c r="Y8" s="31" t="s">
        <v>26</v>
      </c>
      <c r="Z8" s="28">
        <f>IF(ISBLANK('組合せ表'!$L$37),"",'組合せ表'!$L$37)</f>
      </c>
      <c r="AA8" s="27">
        <f>IF(ISBLANK('組合せ表'!$G$28),"",'組合せ表'!$G$28)</f>
      </c>
      <c r="AB8" s="31" t="s">
        <v>26</v>
      </c>
      <c r="AC8" s="28">
        <f>IF(ISBLANK('組合せ表'!$E$28),"",'組合せ表'!$E$28)</f>
      </c>
      <c r="AD8" s="125">
        <f>IF(ISBLANK('組合せ表'!$L$10),"",'組合せ表'!$L$10)</f>
        <v>3</v>
      </c>
      <c r="AE8" s="123" t="s">
        <v>26</v>
      </c>
      <c r="AF8" s="127">
        <f>IF(ISBLANK('組合せ表'!$J$10),"",'組合せ表'!$J$10)</f>
        <v>12</v>
      </c>
      <c r="AG8" s="104">
        <f>IF(ISBLANK('組合せ表'!$E$25),"",'組合せ表'!$E$25)</f>
      </c>
      <c r="AH8" s="31" t="s">
        <v>26</v>
      </c>
      <c r="AI8" s="38">
        <f>IF(ISBLANK('組合せ表'!$G$25),"",'組合せ表'!$G$25)</f>
      </c>
      <c r="AJ8" s="47">
        <f>IF(ISBLANK('組合せ表'!$E$6),"",'組合せ表'!$E$6)</f>
      </c>
      <c r="AK8" s="31" t="s">
        <v>26</v>
      </c>
      <c r="AL8" s="38">
        <f>IF(ISBLANK('組合せ表'!$G$6),"",'組合せ表'!$G$6)</f>
      </c>
      <c r="AM8" s="27"/>
      <c r="AN8" s="31" t="s">
        <v>26</v>
      </c>
      <c r="AO8" s="38"/>
      <c r="AP8" s="253">
        <f>COUNTIF(C9:AM9,"○")</f>
        <v>0</v>
      </c>
      <c r="AQ8" s="217">
        <f>COUNTIF(C9:AM9,"●")</f>
        <v>1</v>
      </c>
      <c r="AR8" s="253">
        <f>COUNTIF(C9:AM9,"△")</f>
        <v>0</v>
      </c>
      <c r="AS8" s="237">
        <f>(AP8*3)+AR8</f>
        <v>0</v>
      </c>
      <c r="AT8" s="254">
        <f>IF(AP8+AQ8&gt;0,AP8/(AP8+AQ8),0)</f>
        <v>0</v>
      </c>
      <c r="AU8" s="237">
        <f>SUM(C8,F8,I8,L8,O8,R8,U8,X8,AA8,AD8,AG8,AJ8,AM8)</f>
        <v>3</v>
      </c>
      <c r="AV8" s="237">
        <f>SUM(E8,H8,K8,N8,Q8,T8,W8,Z8,AC8,AF8,AI8,AL8,AO8)</f>
        <v>12</v>
      </c>
      <c r="AW8" s="237">
        <f>AU8-AV8</f>
        <v>-9</v>
      </c>
      <c r="AX8" s="237">
        <v>10</v>
      </c>
      <c r="AY8" s="25" t="str">
        <f>B8</f>
        <v>三　郷</v>
      </c>
      <c r="AZ8" s="25" t="s">
        <v>66</v>
      </c>
      <c r="BC8" s="25">
        <f t="shared" si="0"/>
        <v>12</v>
      </c>
      <c r="BD8" s="25" t="str">
        <f>$A$18</f>
        <v>H</v>
      </c>
      <c r="BE8" s="25">
        <f>$AS$18</f>
        <v>3</v>
      </c>
      <c r="BF8" s="61">
        <f>$AT$18</f>
        <v>1</v>
      </c>
      <c r="BG8" s="55">
        <v>2</v>
      </c>
      <c r="BH8" s="53" t="s">
        <v>311</v>
      </c>
      <c r="BI8" s="25">
        <v>0</v>
      </c>
      <c r="BJ8" s="25">
        <v>0</v>
      </c>
      <c r="BK8" s="25">
        <v>6</v>
      </c>
      <c r="BL8" s="55"/>
    </row>
    <row r="9" spans="1:64" ht="18" customHeight="1">
      <c r="A9" s="237"/>
      <c r="B9" s="239"/>
      <c r="C9" s="226">
        <f>IF(C8="","",IF(C8&gt;E8,"○",IF(C8&lt;E8,"●",IF(C8=E8,"△"))))</f>
      </c>
      <c r="D9" s="226"/>
      <c r="E9" s="226"/>
      <c r="F9" s="213">
        <f>IF(F8="","",IF(F8&gt;H8,"○",IF(F8&lt;H8,"●",IF(F8=H8,"△"))))</f>
      </c>
      <c r="G9" s="213"/>
      <c r="H9" s="213"/>
      <c r="I9" s="222"/>
      <c r="J9" s="223"/>
      <c r="K9" s="224"/>
      <c r="L9" s="213">
        <f>IF(L8="","",IF(L8&gt;N8,"○",IF(L8&lt;N8,"●",IF(L8=N8,"△"))))</f>
      </c>
      <c r="M9" s="213"/>
      <c r="N9" s="213"/>
      <c r="O9" s="213">
        <f>IF(O8="","",IF(O8&gt;Q8,"○",IF(O8&lt;Q8,"●",IF(O8=Q8,"△"))))</f>
      </c>
      <c r="P9" s="213"/>
      <c r="Q9" s="213"/>
      <c r="R9" s="213">
        <f>IF(R8="","",IF(R8&gt;T8,"○",IF(R8&lt;T8,"●",IF(R8=T8,"△"))))</f>
      </c>
      <c r="S9" s="213"/>
      <c r="T9" s="213"/>
      <c r="U9" s="213">
        <f>IF(U8="","",IF(U8&gt;W8,"○",IF(U8&lt;W8,"●",IF(U8=W8,"△"))))</f>
      </c>
      <c r="V9" s="213"/>
      <c r="W9" s="213"/>
      <c r="X9" s="213">
        <f>IF(X8="","",IF(X8&gt;Z8,"○",IF(X8&lt;Z8,"●",IF(X8=Z8,"△"))))</f>
      </c>
      <c r="Y9" s="213"/>
      <c r="Z9" s="213"/>
      <c r="AA9" s="213">
        <f>IF(AA8="","",IF(AA8&gt;AC8,"○",IF(AA8&lt;AC8,"●",IF(AA8=AC8,"△"))))</f>
      </c>
      <c r="AB9" s="213"/>
      <c r="AC9" s="213"/>
      <c r="AD9" s="234" t="str">
        <f>IF(AD8="","",IF(AD8&gt;AF8,"○",IF(AD8&lt;AF8,"●",IF(AD8=AF8,"△"))))</f>
        <v>●</v>
      </c>
      <c r="AE9" s="235"/>
      <c r="AF9" s="236"/>
      <c r="AG9" s="213">
        <f>IF(AG8="","",IF(AG8&gt;AI8,"○",IF(AG8&lt;AI8,"●",IF(AG8=AI8,"△"))))</f>
      </c>
      <c r="AH9" s="213"/>
      <c r="AI9" s="213"/>
      <c r="AJ9" s="213">
        <f>IF(AJ8="","",IF(AJ8&gt;AL8,"○",IF(AJ8&lt;AL8,"●",IF(AJ8=AL8,"△"))))</f>
      </c>
      <c r="AK9" s="213"/>
      <c r="AL9" s="213"/>
      <c r="AM9" s="233">
        <f>IF(AM8="","",IF(AM8&gt;AO8,"○",IF(AM8&lt;AO8,"●",IF(AM8=AO8,"△"))))</f>
      </c>
      <c r="AN9" s="233"/>
      <c r="AO9" s="233"/>
      <c r="AP9" s="237"/>
      <c r="AQ9" s="241"/>
      <c r="AR9" s="237"/>
      <c r="AS9" s="237"/>
      <c r="AT9" s="255"/>
      <c r="AU9" s="237"/>
      <c r="AV9" s="237"/>
      <c r="AW9" s="237"/>
      <c r="AX9" s="237"/>
      <c r="BC9" s="25">
        <f t="shared" si="0"/>
        <v>14</v>
      </c>
      <c r="BD9" s="25" t="str">
        <f>$A$24</f>
        <v>K</v>
      </c>
      <c r="BE9" s="25">
        <f>$AS$24</f>
        <v>3</v>
      </c>
      <c r="BF9" s="61">
        <f>$AT$24</f>
        <v>0.5</v>
      </c>
      <c r="BG9" s="55">
        <v>3</v>
      </c>
      <c r="BH9" s="53" t="s">
        <v>313</v>
      </c>
      <c r="BI9" s="25">
        <v>3</v>
      </c>
      <c r="BJ9" s="25">
        <v>3</v>
      </c>
      <c r="BK9" s="25">
        <v>7</v>
      </c>
      <c r="BL9" s="55"/>
    </row>
    <row r="10" spans="1:64" ht="18" customHeight="1">
      <c r="A10" s="237" t="s">
        <v>89</v>
      </c>
      <c r="B10" s="238" t="str">
        <f>IF(ISBLANK('組合せ表'!U7),"",'組合せ表'!U7)</f>
        <v>堀　金</v>
      </c>
      <c r="C10" s="27">
        <f>N4</f>
      </c>
      <c r="D10" s="31" t="s">
        <v>26</v>
      </c>
      <c r="E10" s="28">
        <f>L4</f>
      </c>
      <c r="F10" s="27">
        <f>N6</f>
      </c>
      <c r="G10" s="31" t="s">
        <v>26</v>
      </c>
      <c r="H10" s="28">
        <f>L6</f>
      </c>
      <c r="I10" s="27">
        <f>N8</f>
      </c>
      <c r="J10" s="31" t="s">
        <v>26</v>
      </c>
      <c r="K10" s="28">
        <f>L8</f>
      </c>
      <c r="L10" s="219"/>
      <c r="M10" s="220"/>
      <c r="N10" s="221"/>
      <c r="O10" s="27">
        <f>IF(ISBLANK('組合せ表'!$J$29),"",'組合せ表'!$J$29)</f>
      </c>
      <c r="P10" s="31" t="s">
        <v>26</v>
      </c>
      <c r="Q10" s="28">
        <f>IF(ISBLANK('組合せ表'!$L$29),"",'組合せ表'!$L$29)</f>
      </c>
      <c r="R10" s="27">
        <f>IF(ISBLANK('組合せ表'!$L$26),"",'組合せ表'!$L$26)</f>
      </c>
      <c r="S10" s="31" t="s">
        <v>26</v>
      </c>
      <c r="T10" s="28">
        <f>IF(ISBLANK('組合せ表'!$J$26),"",'組合せ表'!$J$26)</f>
      </c>
      <c r="U10" s="27">
        <f>IF(ISBLANK('組合せ表'!$L$34),"",'組合せ表'!$L$34)</f>
      </c>
      <c r="V10" s="31" t="s">
        <v>26</v>
      </c>
      <c r="W10" s="28">
        <f>IF(ISBLANK('組合せ表'!$J$34),"",'組合せ表'!$J$34)</f>
      </c>
      <c r="X10" s="27">
        <f>IF(ISBLANK('組合せ表'!$J$28),"",'組合せ表'!$J$28)</f>
      </c>
      <c r="Y10" s="31" t="s">
        <v>26</v>
      </c>
      <c r="Z10" s="28">
        <f>IF(ISBLANK('組合せ表'!$L$28),"",'組合せ表'!$L$28)</f>
      </c>
      <c r="AA10" s="125">
        <f>IF(ISBLANK('組合せ表'!$G$11),"",'組合せ表'!$G$11)</f>
        <v>1</v>
      </c>
      <c r="AB10" s="123" t="s">
        <v>26</v>
      </c>
      <c r="AC10" s="126">
        <f>IF(ISBLANK('組合せ表'!$E$11),"",'組合せ表'!$E$11)</f>
        <v>2</v>
      </c>
      <c r="AD10" s="27">
        <f>IF(ISBLANK('組合せ表'!$G$20),"",'組合せ表'!$G$20)</f>
      </c>
      <c r="AE10" s="31" t="s">
        <v>26</v>
      </c>
      <c r="AF10" s="38">
        <f>IF(ISBLANK('組合せ表'!$E$20),"",'組合せ表'!$E$20)</f>
      </c>
      <c r="AG10" s="27">
        <f>IF(ISBLANK('組合せ表'!$E$5),"",'組合せ表'!$E$5)</f>
      </c>
      <c r="AH10" s="31" t="s">
        <v>26</v>
      </c>
      <c r="AI10" s="38">
        <f>IF(ISBLANK('組合せ表'!$G$5),"",'組合せ表'!$G$5)</f>
      </c>
      <c r="AJ10" s="47">
        <f>IF(ISBLANK('組合せ表'!$E$22),"",'組合せ表'!$E$22)</f>
      </c>
      <c r="AK10" s="31" t="s">
        <v>26</v>
      </c>
      <c r="AL10" s="38">
        <f>IF(ISBLANK('組合せ表'!$G$22),"",'組合せ表'!$G$22)</f>
      </c>
      <c r="AM10" s="27"/>
      <c r="AN10" s="31" t="s">
        <v>26</v>
      </c>
      <c r="AO10" s="38"/>
      <c r="AP10" s="253">
        <f>COUNTIF(C11:AM11,"○")</f>
        <v>0</v>
      </c>
      <c r="AQ10" s="217">
        <f>COUNTIF(C11:AM11,"●")</f>
        <v>1</v>
      </c>
      <c r="AR10" s="253">
        <f>COUNTIF(C11:AM11,"△")</f>
        <v>0</v>
      </c>
      <c r="AS10" s="237">
        <f>(AP10*3)+AR10</f>
        <v>0</v>
      </c>
      <c r="AT10" s="254">
        <f>IF(AP10+AQ10&gt;0,AP10/(AP10+AQ10),0)</f>
        <v>0</v>
      </c>
      <c r="AU10" s="237">
        <f>SUM(C10,F10,I10,L10,O10,R10,U10,X10,AA10,AD10,AG10,AJ10,AM10)</f>
        <v>1</v>
      </c>
      <c r="AV10" s="237">
        <f>SUM(E10,H10,K10,N10,Q10,T10,W10,Z10,AC10,AF10,AI10,AL10,AO10)</f>
        <v>2</v>
      </c>
      <c r="AW10" s="237">
        <f>AU10-AV10</f>
        <v>-1</v>
      </c>
      <c r="AX10" s="237">
        <v>8</v>
      </c>
      <c r="AY10" s="25" t="str">
        <f>B10</f>
        <v>堀　金</v>
      </c>
      <c r="AZ10" s="25" t="s">
        <v>67</v>
      </c>
      <c r="BC10" s="25">
        <f t="shared" si="0"/>
        <v>16</v>
      </c>
      <c r="BD10" s="25" t="str">
        <f>$A$4</f>
        <v>A</v>
      </c>
      <c r="BE10" s="25">
        <f>$AS$4</f>
        <v>3</v>
      </c>
      <c r="BF10" s="61">
        <f>$AT$4</f>
        <v>0.5</v>
      </c>
      <c r="BG10" s="55">
        <v>3</v>
      </c>
      <c r="BH10" s="53" t="s">
        <v>314</v>
      </c>
      <c r="BI10" s="25">
        <v>0</v>
      </c>
      <c r="BJ10" s="25">
        <v>17</v>
      </c>
      <c r="BK10" s="25">
        <v>18</v>
      </c>
      <c r="BL10" s="55"/>
    </row>
    <row r="11" spans="1:64" ht="18" customHeight="1">
      <c r="A11" s="237"/>
      <c r="B11" s="239"/>
      <c r="C11" s="226">
        <f>IF(C10="","",IF(C10&gt;E10,"○",IF(C10&lt;E10,"●",IF(C10=E10,"△"))))</f>
      </c>
      <c r="D11" s="226"/>
      <c r="E11" s="226"/>
      <c r="F11" s="213">
        <f>IF(F10="","",IF(F10&gt;H10,"○",IF(F10&lt;H10,"●",IF(F10=H10,"△"))))</f>
      </c>
      <c r="G11" s="213"/>
      <c r="H11" s="213"/>
      <c r="I11" s="213">
        <f>IF(I10="","",IF(I10&gt;K10,"○",IF(I10&lt;K10,"●",IF(I10=K10,"△"))))</f>
      </c>
      <c r="J11" s="213"/>
      <c r="K11" s="213"/>
      <c r="L11" s="222"/>
      <c r="M11" s="223"/>
      <c r="N11" s="224"/>
      <c r="O11" s="213">
        <f>IF(O10="","",IF(O10&gt;Q10,"○",IF(O10&lt;Q10,"●",IF(O10=Q10,"△"))))</f>
      </c>
      <c r="P11" s="213"/>
      <c r="Q11" s="213"/>
      <c r="R11" s="213">
        <f>IF(R10="","",IF(R10&gt;T10,"○",IF(R10&lt;T10,"●",IF(R10=T10,"△"))))</f>
      </c>
      <c r="S11" s="213"/>
      <c r="T11" s="213"/>
      <c r="U11" s="213">
        <f>IF(U10="","",IF(U10&gt;W10,"○",IF(U10&lt;W10,"●",IF(U10=W10,"△"))))</f>
      </c>
      <c r="V11" s="213"/>
      <c r="W11" s="213"/>
      <c r="X11" s="213">
        <f>IF(X10="","",IF(X10&gt;Z10,"○",IF(X10&lt;Z10,"●",IF(X10=Z10,"△"))))</f>
      </c>
      <c r="Y11" s="213"/>
      <c r="Z11" s="213"/>
      <c r="AA11" s="225" t="str">
        <f>IF(AA10="","",IF(AA10&gt;AC10,"○",IF(AA10&lt;AC10,"●",IF(AA10=AC10,"△"))))</f>
        <v>●</v>
      </c>
      <c r="AB11" s="225"/>
      <c r="AC11" s="225"/>
      <c r="AD11" s="213">
        <f>IF(AD10="","",IF(AD10&gt;AF10,"○",IF(AD10&lt;AF10,"●",IF(AD10=AF10,"△"))))</f>
      </c>
      <c r="AE11" s="213"/>
      <c r="AF11" s="213"/>
      <c r="AG11" s="213">
        <f>IF(AG10="","",IF(AG10&gt;AI10,"○",IF(AG10&lt;AI10,"●",IF(AG10=AI10,"△"))))</f>
      </c>
      <c r="AH11" s="213"/>
      <c r="AI11" s="213"/>
      <c r="AJ11" s="213">
        <f>IF(AJ10="","",IF(AJ10&gt;AL10,"○",IF(AJ10&lt;AL10,"●",IF(AJ10=AL10,"△"))))</f>
      </c>
      <c r="AK11" s="213"/>
      <c r="AL11" s="213"/>
      <c r="AM11" s="233">
        <f>IF(AM10="","",IF(AM10&gt;AO10,"○",IF(AM10&lt;AO10,"●",IF(AM10=AO10,"△"))))</f>
      </c>
      <c r="AN11" s="233"/>
      <c r="AO11" s="233"/>
      <c r="AP11" s="237"/>
      <c r="AQ11" s="241"/>
      <c r="AR11" s="237"/>
      <c r="AS11" s="237"/>
      <c r="AT11" s="255"/>
      <c r="AU11" s="237"/>
      <c r="AV11" s="237"/>
      <c r="AW11" s="237"/>
      <c r="AX11" s="237"/>
      <c r="BC11" s="25">
        <f t="shared" si="0"/>
        <v>18</v>
      </c>
      <c r="BD11" s="25" t="str">
        <f>$A$8</f>
        <v>C</v>
      </c>
      <c r="BE11" s="25">
        <f>$AS$8</f>
        <v>0</v>
      </c>
      <c r="BF11" s="61">
        <f>$AT$8</f>
        <v>0</v>
      </c>
      <c r="BG11" s="55">
        <v>4</v>
      </c>
      <c r="BH11" s="53" t="s">
        <v>316</v>
      </c>
      <c r="BI11" s="25">
        <v>0</v>
      </c>
      <c r="BJ11" s="25">
        <v>0</v>
      </c>
      <c r="BK11" s="25">
        <v>2</v>
      </c>
      <c r="BL11" s="55"/>
    </row>
    <row r="12" spans="1:64" ht="18" customHeight="1">
      <c r="A12" s="237" t="s">
        <v>86</v>
      </c>
      <c r="B12" s="238" t="str">
        <f>IF(ISBLANK('組合せ表'!U8),"",'組合せ表'!U8)</f>
        <v>大　町</v>
      </c>
      <c r="C12" s="27">
        <f>Q4</f>
      </c>
      <c r="D12" s="31" t="s">
        <v>26</v>
      </c>
      <c r="E12" s="28">
        <f>O4</f>
      </c>
      <c r="F12" s="27">
        <f>Q6</f>
      </c>
      <c r="G12" s="31" t="s">
        <v>26</v>
      </c>
      <c r="H12" s="28">
        <f>O6</f>
      </c>
      <c r="I12" s="27">
        <f>Q8</f>
      </c>
      <c r="J12" s="31" t="s">
        <v>26</v>
      </c>
      <c r="K12" s="28">
        <f>O8</f>
      </c>
      <c r="L12" s="27">
        <f>Q10</f>
      </c>
      <c r="M12" s="31" t="s">
        <v>26</v>
      </c>
      <c r="N12" s="28">
        <f>O10</f>
      </c>
      <c r="O12" s="219"/>
      <c r="P12" s="220"/>
      <c r="Q12" s="221"/>
      <c r="R12" s="27">
        <f>IF(ISBLANK('組合せ表'!$J$36),"",'組合せ表'!$J$36)</f>
      </c>
      <c r="S12" s="31" t="s">
        <v>26</v>
      </c>
      <c r="T12" s="28">
        <f>IF(ISBLANK('組合せ表'!$L$36),"",'組合せ表'!$L$36)</f>
      </c>
      <c r="U12" s="27">
        <f>IF(ISBLANK('組合せ表'!$L$25),"",'組合せ表'!$L$25)</f>
      </c>
      <c r="V12" s="31" t="s">
        <v>26</v>
      </c>
      <c r="W12" s="28">
        <f>IF(ISBLANK('組合せ表'!$J$25),"",'組合せ表'!$J$25)</f>
      </c>
      <c r="X12" s="125">
        <f>IF(ISBLANK('組合せ表'!$L$9),"",'組合せ表'!$L$9)</f>
        <v>3</v>
      </c>
      <c r="Y12" s="123" t="s">
        <v>26</v>
      </c>
      <c r="Z12" s="126">
        <f>IF(ISBLANK('組合せ表'!$J$9),"",'組合せ表'!$J$9)</f>
        <v>13</v>
      </c>
      <c r="AA12" s="27">
        <f>IF(ISBLANK('組合せ表'!$J$23),"",'組合せ表'!$J$23)</f>
      </c>
      <c r="AB12" s="31" t="s">
        <v>26</v>
      </c>
      <c r="AC12" s="28">
        <f>IF(ISBLANK('組合せ表'!$L$23),"",'組合せ表'!$L$23)</f>
      </c>
      <c r="AD12" s="27">
        <f>IF(ISBLANK('組合せ表'!$J$4),"",'組合せ表'!$J$4)</f>
      </c>
      <c r="AE12" s="31" t="s">
        <v>26</v>
      </c>
      <c r="AF12" s="38">
        <f>IF(ISBLANK('組合せ表'!$L$4),"",'組合せ表'!$L$4)</f>
      </c>
      <c r="AG12" s="27">
        <f>IF(ISBLANK('組合せ表'!$L$21),"",'組合せ表'!$L$21)</f>
      </c>
      <c r="AH12" s="31" t="s">
        <v>26</v>
      </c>
      <c r="AI12" s="38">
        <f>IF(ISBLANK('組合せ表'!$J$21),"",'組合せ表'!$J$21)</f>
      </c>
      <c r="AJ12" s="47">
        <f>IF(ISBLANK('組合せ表'!$E$40),"",'組合せ表'!$E$40)</f>
      </c>
      <c r="AK12" s="31" t="s">
        <v>26</v>
      </c>
      <c r="AL12" s="38">
        <f>IF(ISBLANK('組合せ表'!$G$40),"",'組合せ表'!$G$40)</f>
      </c>
      <c r="AM12" s="27"/>
      <c r="AN12" s="31" t="s">
        <v>26</v>
      </c>
      <c r="AO12" s="38"/>
      <c r="AP12" s="253">
        <f>COUNTIF(C13:AM13,"○")</f>
        <v>0</v>
      </c>
      <c r="AQ12" s="217">
        <f>COUNTIF(C13:AM13,"●")</f>
        <v>1</v>
      </c>
      <c r="AR12" s="253">
        <f>COUNTIF(C13:AM13,"△")</f>
        <v>0</v>
      </c>
      <c r="AS12" s="237">
        <f>(AP12*3)+AR12</f>
        <v>0</v>
      </c>
      <c r="AT12" s="254">
        <f>IF(AP12+AQ12&gt;0,AP12/(AP12+AQ12),0)</f>
        <v>0</v>
      </c>
      <c r="AU12" s="237">
        <f>SUM(C12,F12,I12,L12,O12,R12,U12,X12,AA12,AD12,AG12,AJ12,AM12)</f>
        <v>3</v>
      </c>
      <c r="AV12" s="237">
        <f>SUM(E12,H12,K12,N12,Q12,T12,W12,Z12,AC12,AF12,AI12,AL12,AO12)</f>
        <v>13</v>
      </c>
      <c r="AW12" s="237">
        <f>AU12-AV12</f>
        <v>-10</v>
      </c>
      <c r="AX12" s="237">
        <v>11</v>
      </c>
      <c r="AY12" s="25" t="str">
        <f>B12</f>
        <v>大　町</v>
      </c>
      <c r="AZ12" s="25" t="s">
        <v>68</v>
      </c>
      <c r="BC12" s="25">
        <f t="shared" si="0"/>
        <v>20</v>
      </c>
      <c r="BD12" s="25" t="str">
        <f>$A$10</f>
        <v>D</v>
      </c>
      <c r="BE12" s="25">
        <f>$AS$10</f>
        <v>0</v>
      </c>
      <c r="BF12" s="61">
        <f>$AT$10</f>
        <v>0</v>
      </c>
      <c r="BG12" s="55">
        <v>4</v>
      </c>
      <c r="BH12" s="53" t="s">
        <v>317</v>
      </c>
      <c r="BI12" s="25">
        <v>0</v>
      </c>
      <c r="BJ12" s="25">
        <v>0</v>
      </c>
      <c r="BK12" s="25">
        <v>7</v>
      </c>
      <c r="BL12" s="55"/>
    </row>
    <row r="13" spans="1:64" ht="18" customHeight="1">
      <c r="A13" s="237"/>
      <c r="B13" s="239"/>
      <c r="C13" s="226">
        <f>IF(C12="","",IF(C12&gt;E12,"○",IF(C12&lt;E12,"●",IF(C12=E12,"△"))))</f>
      </c>
      <c r="D13" s="226"/>
      <c r="E13" s="226"/>
      <c r="F13" s="213">
        <f>IF(F12="","",IF(F12&gt;H12,"○",IF(F12&lt;H12,"●",IF(F12=H12,"△"))))</f>
      </c>
      <c r="G13" s="213"/>
      <c r="H13" s="213"/>
      <c r="I13" s="213">
        <f>IF(I12="","",IF(I12&gt;K12,"○",IF(I12&lt;K12,"●",IF(I12=K12,"△"))))</f>
      </c>
      <c r="J13" s="213"/>
      <c r="K13" s="213"/>
      <c r="L13" s="213">
        <f>IF(L12="","",IF(L12&gt;N12,"○",IF(L12&lt;N12,"●",IF(L12=N12,"△"))))</f>
      </c>
      <c r="M13" s="213"/>
      <c r="N13" s="213"/>
      <c r="O13" s="222"/>
      <c r="P13" s="223"/>
      <c r="Q13" s="224"/>
      <c r="R13" s="213">
        <f>IF(R12="","",IF(R12&gt;T12,"○",IF(R12&lt;T12,"●",IF(R12=T12,"△"))))</f>
      </c>
      <c r="S13" s="213"/>
      <c r="T13" s="213"/>
      <c r="U13" s="213">
        <f>IF(U12="","",IF(U12&gt;W12,"○",IF(U12&lt;W12,"●",IF(U12=W12,"△"))))</f>
      </c>
      <c r="V13" s="213"/>
      <c r="W13" s="213"/>
      <c r="X13" s="225" t="str">
        <f>IF(X12="","",IF(X12&gt;Z12,"○",IF(X12&lt;Z12,"●",IF(X12=Z12,"△"))))</f>
        <v>●</v>
      </c>
      <c r="Y13" s="225"/>
      <c r="Z13" s="225"/>
      <c r="AA13" s="213">
        <f>IF(AA12="","",IF(AA12&gt;AC12,"○",IF(AA12&lt;AC12,"●",IF(AA12=AC12,"△"))))</f>
      </c>
      <c r="AB13" s="213"/>
      <c r="AC13" s="213"/>
      <c r="AD13" s="213">
        <f>IF(AD12="","",IF(AD12&gt;AF12,"○",IF(AD12&lt;AF12,"●",IF(AD12=AF12,"△"))))</f>
      </c>
      <c r="AE13" s="213"/>
      <c r="AF13" s="213"/>
      <c r="AG13" s="213">
        <f>IF(AG12="","",IF(AG12&gt;AI12,"○",IF(AG12&lt;AI12,"●",IF(AG12=AI12,"△"))))</f>
      </c>
      <c r="AH13" s="213"/>
      <c r="AI13" s="213"/>
      <c r="AJ13" s="213">
        <f>IF(AJ12="","",IF(AJ12&gt;AL12,"○",IF(AJ12&lt;AL12,"●",IF(AJ12=AL12,"△"))))</f>
      </c>
      <c r="AK13" s="213"/>
      <c r="AL13" s="213"/>
      <c r="AM13" s="233">
        <f>IF(AM12="","",IF(AM12&gt;AO12,"○",IF(AM12&lt;AO12,"●",IF(AM12=AO12,"△"))))</f>
      </c>
      <c r="AN13" s="233"/>
      <c r="AO13" s="233"/>
      <c r="AP13" s="237"/>
      <c r="AQ13" s="241"/>
      <c r="AR13" s="237"/>
      <c r="AS13" s="237"/>
      <c r="AT13" s="255"/>
      <c r="AU13" s="237"/>
      <c r="AV13" s="237"/>
      <c r="AW13" s="237"/>
      <c r="AX13" s="237"/>
      <c r="BC13" s="25">
        <f t="shared" si="0"/>
        <v>22</v>
      </c>
      <c r="BD13" s="25" t="str">
        <f>$A$14</f>
        <v>F</v>
      </c>
      <c r="BE13" s="25">
        <f>$AS$14</f>
        <v>0</v>
      </c>
      <c r="BF13" s="61">
        <f>$AT$14</f>
        <v>0</v>
      </c>
      <c r="BG13" s="55">
        <v>4</v>
      </c>
      <c r="BH13" s="53" t="s">
        <v>315</v>
      </c>
      <c r="BI13" s="25">
        <v>0</v>
      </c>
      <c r="BJ13" s="25">
        <v>0</v>
      </c>
      <c r="BK13" s="25">
        <v>12</v>
      </c>
      <c r="BL13" s="55"/>
    </row>
    <row r="14" spans="1:64" ht="18" customHeight="1">
      <c r="A14" s="237" t="s">
        <v>95</v>
      </c>
      <c r="B14" s="238" t="str">
        <f>IF(ISBLANK('組合せ表'!U9),"",'組合せ表'!U9)</f>
        <v>松本北</v>
      </c>
      <c r="C14" s="27">
        <f>T4</f>
      </c>
      <c r="D14" s="31" t="s">
        <v>26</v>
      </c>
      <c r="E14" s="28">
        <f>R4</f>
      </c>
      <c r="F14" s="27">
        <f>T6</f>
      </c>
      <c r="G14" s="31" t="s">
        <v>26</v>
      </c>
      <c r="H14" s="28">
        <f>R6</f>
      </c>
      <c r="I14" s="27">
        <f>T8</f>
      </c>
      <c r="J14" s="31" t="s">
        <v>26</v>
      </c>
      <c r="K14" s="28">
        <f>R8</f>
      </c>
      <c r="L14" s="27">
        <f>T10</f>
      </c>
      <c r="M14" s="31" t="s">
        <v>26</v>
      </c>
      <c r="N14" s="28">
        <f>R10</f>
      </c>
      <c r="O14" s="27">
        <f>T12</f>
      </c>
      <c r="P14" s="31" t="s">
        <v>26</v>
      </c>
      <c r="Q14" s="28">
        <f>R12</f>
      </c>
      <c r="R14" s="219"/>
      <c r="S14" s="220"/>
      <c r="T14" s="221"/>
      <c r="U14" s="125">
        <f>IF(ISBLANK('組合せ表'!$J$11),"",'組合せ表'!$J$11)</f>
        <v>6</v>
      </c>
      <c r="V14" s="123" t="s">
        <v>26</v>
      </c>
      <c r="W14" s="126">
        <f>IF(ISBLANK('組合せ表'!$L$11),"",'組合せ表'!$L$11)</f>
        <v>7</v>
      </c>
      <c r="X14" s="27">
        <f>IF(ISBLANK('組合せ表'!$G$21),"",'組合せ表'!$G$21)</f>
      </c>
      <c r="Y14" s="31" t="s">
        <v>26</v>
      </c>
      <c r="Z14" s="28">
        <f>IF(ISBLANK('組合せ表'!$E$21),"",'組合せ表'!$E$21)</f>
      </c>
      <c r="AA14" s="27">
        <f>IF(ISBLANK('組合せ表'!$E$4),"",'組合せ表'!$E$4)</f>
      </c>
      <c r="AB14" s="31" t="s">
        <v>26</v>
      </c>
      <c r="AC14" s="28">
        <f>IF(ISBLANK('組合せ表'!$G$4),"",'組合せ表'!$G$4)</f>
      </c>
      <c r="AD14" s="27">
        <f>IF(ISBLANK('組合せ表'!$E$23),"",'組合せ表'!$E$23)</f>
      </c>
      <c r="AE14" s="31" t="s">
        <v>26</v>
      </c>
      <c r="AF14" s="38">
        <f>IF(ISBLANK('組合せ表'!$G$23),"",'組合せ表'!$G$23)</f>
      </c>
      <c r="AG14" s="27">
        <f>IF(ISBLANK('組合せ表'!$G$41),"",'組合せ表'!$G$41)</f>
      </c>
      <c r="AH14" s="31" t="s">
        <v>26</v>
      </c>
      <c r="AI14" s="38">
        <f>IF(ISBLANK('組合せ表'!$E$41),"",'組合せ表'!$E$41)</f>
      </c>
      <c r="AJ14" s="47">
        <f>IF(ISBLANK('組合せ表'!$E$31),"",'組合せ表'!$E$31)</f>
      </c>
      <c r="AK14" s="31" t="s">
        <v>26</v>
      </c>
      <c r="AL14" s="38">
        <f>IF(ISBLANK('組合せ表'!$G$31),"",'組合せ表'!$G$31)</f>
      </c>
      <c r="AM14" s="27"/>
      <c r="AN14" s="31" t="s">
        <v>26</v>
      </c>
      <c r="AO14" s="38"/>
      <c r="AP14" s="253">
        <f>COUNTIF(C15:AM15,"○")</f>
        <v>0</v>
      </c>
      <c r="AQ14" s="217">
        <f>COUNTIF(C15:AM15,"●")</f>
        <v>1</v>
      </c>
      <c r="AR14" s="253">
        <f>COUNTIF(C15:AM15,"△")</f>
        <v>0</v>
      </c>
      <c r="AS14" s="237">
        <f>(AP14*3)+AR14</f>
        <v>0</v>
      </c>
      <c r="AT14" s="254">
        <f>IF(AP14+AQ14&gt;0,AP14/(AP14+AQ14),0)</f>
        <v>0</v>
      </c>
      <c r="AU14" s="237">
        <f>SUM(C14,F14,I14,L14,O14,R14,U14,X14,AA14,AD14,AG14,AJ14,AM14)</f>
        <v>6</v>
      </c>
      <c r="AV14" s="237">
        <f>SUM(E14,H14,K14,N14,Q14,T14,W14,Z14,AC14,AF14,AI14,AL14,AO14)</f>
        <v>7</v>
      </c>
      <c r="AW14" s="237">
        <f>AU14-AV14</f>
        <v>-1</v>
      </c>
      <c r="AX14" s="237">
        <v>9</v>
      </c>
      <c r="AY14" s="25" t="str">
        <f>B14</f>
        <v>松本北</v>
      </c>
      <c r="AZ14" s="25" t="s">
        <v>69</v>
      </c>
      <c r="BC14" s="25">
        <f t="shared" si="0"/>
        <v>24</v>
      </c>
      <c r="BD14" s="25" t="str">
        <f>$A$12</f>
        <v>E</v>
      </c>
      <c r="BE14" s="25">
        <f>$AS$12</f>
        <v>0</v>
      </c>
      <c r="BF14" s="61">
        <f>$AT$12</f>
        <v>0</v>
      </c>
      <c r="BG14" s="55">
        <v>4</v>
      </c>
      <c r="BH14" s="53" t="s">
        <v>318</v>
      </c>
      <c r="BI14" s="25">
        <v>0</v>
      </c>
      <c r="BJ14" s="25">
        <v>0</v>
      </c>
      <c r="BK14" s="25">
        <v>13</v>
      </c>
      <c r="BL14" s="55"/>
    </row>
    <row r="15" spans="1:64" ht="18" customHeight="1">
      <c r="A15" s="237"/>
      <c r="B15" s="239"/>
      <c r="C15" s="226">
        <f>IF(C14="","",IF(C14&gt;E14,"○",IF(C14&lt;E14,"●",IF(C14=E14,"△"))))</f>
      </c>
      <c r="D15" s="226"/>
      <c r="E15" s="226"/>
      <c r="F15" s="213">
        <f>IF(F14="","",IF(F14&gt;H14,"○",IF(F14&lt;H14,"●",IF(F14=H14,"△"))))</f>
      </c>
      <c r="G15" s="213"/>
      <c r="H15" s="213"/>
      <c r="I15" s="213">
        <f>IF(I14="","",IF(I14&gt;K14,"○",IF(I14&lt;K14,"●",IF(I14=K14,"△"))))</f>
      </c>
      <c r="J15" s="213"/>
      <c r="K15" s="213"/>
      <c r="L15" s="213">
        <f>IF(L14="","",IF(L14&gt;N14,"○",IF(L14&lt;N14,"●",IF(L14=N14,"△"))))</f>
      </c>
      <c r="M15" s="213"/>
      <c r="N15" s="213"/>
      <c r="O15" s="213">
        <f>IF(O14="","",IF(O14&gt;Q14,"○",IF(O14&lt;Q14,"●",IF(O14=Q14,"△"))))</f>
      </c>
      <c r="P15" s="213"/>
      <c r="Q15" s="213"/>
      <c r="R15" s="222"/>
      <c r="S15" s="223"/>
      <c r="T15" s="224"/>
      <c r="U15" s="225" t="str">
        <f>IF(U14="","",IF(U14&gt;W14,"○",IF(U14&lt;W14,"●",IF(U14=W14,"△"))))</f>
        <v>●</v>
      </c>
      <c r="V15" s="225"/>
      <c r="W15" s="225"/>
      <c r="X15" s="213">
        <f>IF(X14="","",IF(X14&gt;Z14,"○",IF(X14&lt;Z14,"●",IF(X14=Z14,"△"))))</f>
      </c>
      <c r="Y15" s="213"/>
      <c r="Z15" s="213"/>
      <c r="AA15" s="213">
        <f>IF(AA14="","",IF(AA14&gt;AC14,"○",IF(AA14&lt;AC14,"●",IF(AA14=AC14,"△"))))</f>
      </c>
      <c r="AB15" s="213"/>
      <c r="AC15" s="213"/>
      <c r="AD15" s="213">
        <f>IF(AD14="","",IF(AD14&gt;AF14,"○",IF(AD14&lt;AF14,"●",IF(AD14=AF14,"△"))))</f>
      </c>
      <c r="AE15" s="213"/>
      <c r="AF15" s="213"/>
      <c r="AG15" s="213">
        <f>IF(AG14="","",IF(AG14&gt;AI14,"○",IF(AG14&lt;AI14,"●",IF(AG14=AI14,"△"))))</f>
      </c>
      <c r="AH15" s="213"/>
      <c r="AI15" s="213"/>
      <c r="AJ15" s="213">
        <f>IF(AJ14="","",IF(AJ14&gt;AL14,"○",IF(AJ14&lt;AL14,"●",IF(AJ14=AL14,"△"))))</f>
      </c>
      <c r="AK15" s="213"/>
      <c r="AL15" s="213"/>
      <c r="AM15" s="226">
        <f>IF(AM14="","",IF(AM14&gt;AO14,"○",IF(AM14&lt;AO14,"●",IF(AM14=AO14,"△"))))</f>
      </c>
      <c r="AN15" s="226"/>
      <c r="AO15" s="226"/>
      <c r="AP15" s="237"/>
      <c r="AQ15" s="241"/>
      <c r="AR15" s="237"/>
      <c r="AS15" s="237"/>
      <c r="AT15" s="255"/>
      <c r="AU15" s="237"/>
      <c r="AV15" s="237"/>
      <c r="AW15" s="237"/>
      <c r="AX15" s="237"/>
      <c r="BC15" s="25">
        <f t="shared" si="0"/>
        <v>26</v>
      </c>
      <c r="BD15" s="25" t="str">
        <f>$A$28</f>
        <v>M</v>
      </c>
      <c r="BE15" s="25">
        <f>$AS$28</f>
        <v>0</v>
      </c>
      <c r="BF15" s="61">
        <f>$AT$28</f>
        <v>0</v>
      </c>
      <c r="BG15" s="55">
        <v>4</v>
      </c>
      <c r="BH15" s="53" t="s">
        <v>320</v>
      </c>
      <c r="BI15" s="25">
        <v>0</v>
      </c>
      <c r="BJ15" s="25">
        <v>0</v>
      </c>
      <c r="BK15" s="25">
        <v>20</v>
      </c>
      <c r="BL15" s="55"/>
    </row>
    <row r="16" spans="1:64" ht="18" customHeight="1">
      <c r="A16" s="237" t="s">
        <v>92</v>
      </c>
      <c r="B16" s="238" t="str">
        <f>IF(ISBLANK('組合せ表'!U10),"",'組合せ表'!U10)</f>
        <v>豊　科</v>
      </c>
      <c r="C16" s="27">
        <f>W4</f>
      </c>
      <c r="D16" s="31" t="s">
        <v>26</v>
      </c>
      <c r="E16" s="28">
        <f>U4</f>
      </c>
      <c r="F16" s="27">
        <f>W6</f>
      </c>
      <c r="G16" s="31" t="s">
        <v>26</v>
      </c>
      <c r="H16" s="28">
        <f>U6</f>
      </c>
      <c r="I16" s="27">
        <f>W8</f>
      </c>
      <c r="J16" s="31" t="s">
        <v>26</v>
      </c>
      <c r="K16" s="28">
        <f>U8</f>
      </c>
      <c r="L16" s="27">
        <f>W10</f>
      </c>
      <c r="M16" s="31" t="s">
        <v>26</v>
      </c>
      <c r="N16" s="28">
        <f>U10</f>
      </c>
      <c r="O16" s="27">
        <f>W12</f>
      </c>
      <c r="P16" s="31" t="s">
        <v>26</v>
      </c>
      <c r="Q16" s="28">
        <f>U12</f>
      </c>
      <c r="R16" s="125">
        <f>W14</f>
        <v>7</v>
      </c>
      <c r="S16" s="123" t="s">
        <v>26</v>
      </c>
      <c r="T16" s="126">
        <f>U14</f>
        <v>6</v>
      </c>
      <c r="U16" s="219"/>
      <c r="V16" s="220"/>
      <c r="W16" s="221"/>
      <c r="X16" s="27">
        <f>IF(ISBLANK('組合せ表'!$J$5),"",'組合せ表'!$J$5)</f>
      </c>
      <c r="Y16" s="31" t="s">
        <v>26</v>
      </c>
      <c r="Z16" s="28">
        <f>IF(ISBLANK('組合せ表'!$L$5),"",'組合せ表'!$L$5)</f>
      </c>
      <c r="AA16" s="27">
        <f>IF(ISBLANK('組合せ表'!$L$20),"",'組合せ表'!$L$20)</f>
      </c>
      <c r="AB16" s="31" t="s">
        <v>26</v>
      </c>
      <c r="AC16" s="28">
        <f>IF(ISBLANK('組合せ表'!$J$20),"",'組合せ表'!$J$20)</f>
      </c>
      <c r="AD16" s="27">
        <f>IF(ISBLANK('組合せ表'!$L$41),"",'組合せ表'!$L$41)</f>
      </c>
      <c r="AE16" s="31" t="s">
        <v>26</v>
      </c>
      <c r="AF16" s="38">
        <f>IF(ISBLANK('組合せ表'!$J$41),"",'組合せ表'!$J$41)</f>
      </c>
      <c r="AG16" s="27">
        <f>IF(ISBLANK('組合せ表'!$L$32),"",'組合せ表'!$L$32)</f>
      </c>
      <c r="AH16" s="31" t="s">
        <v>26</v>
      </c>
      <c r="AI16" s="38">
        <f>IF(ISBLANK('組合せ表'!$J$32),"",'組合せ表'!$J$32)</f>
      </c>
      <c r="AJ16" s="47">
        <f>IF(ISBLANK('組合せ表'!$E$14),"",'組合せ表'!$E$14)</f>
      </c>
      <c r="AK16" s="31" t="s">
        <v>26</v>
      </c>
      <c r="AL16" s="38">
        <f>IF(ISBLANK('組合せ表'!$G$14),"",'組合せ表'!$G$14)</f>
      </c>
      <c r="AM16" s="27"/>
      <c r="AN16" s="31" t="s">
        <v>26</v>
      </c>
      <c r="AO16" s="38"/>
      <c r="AP16" s="253">
        <f>COUNTIF(C17:AM17,"○")</f>
        <v>1</v>
      </c>
      <c r="AQ16" s="217">
        <f>COUNTIF(C17:AM17,"●")</f>
        <v>0</v>
      </c>
      <c r="AR16" s="253">
        <f>COUNTIF(C17:AM17,"△")</f>
        <v>0</v>
      </c>
      <c r="AS16" s="237">
        <f>(AP16*3)+AR16</f>
        <v>3</v>
      </c>
      <c r="AT16" s="254">
        <f>IF(AP16+AQ16&gt;0,AP16/(AP16+AQ16),0)</f>
        <v>1</v>
      </c>
      <c r="AU16" s="237">
        <f>SUM(C16,F16,I16,L16,O16,R16,U16,X16,AA16,AD16,AG16,AJ16,AM16)</f>
        <v>7</v>
      </c>
      <c r="AV16" s="237">
        <f>SUM(E16,H16,K16,N16,Q16,T16,W16,Z16,AC16,AF16,AI16,AL16,AO16)</f>
        <v>6</v>
      </c>
      <c r="AW16" s="237">
        <f>AU16-AV16</f>
        <v>1</v>
      </c>
      <c r="AX16" s="237">
        <v>5</v>
      </c>
      <c r="AY16" s="25" t="str">
        <f>B16</f>
        <v>豊　科</v>
      </c>
      <c r="AZ16" s="25" t="s">
        <v>70</v>
      </c>
      <c r="BC16" s="25">
        <f t="shared" si="0"/>
        <v>28</v>
      </c>
      <c r="BD16" s="25" t="str">
        <f>$A$26</f>
        <v>L</v>
      </c>
      <c r="BE16" s="25">
        <f>$AS$26</f>
        <v>0</v>
      </c>
      <c r="BF16" s="61">
        <f>$AT$26</f>
        <v>0</v>
      </c>
      <c r="BG16" s="55">
        <v>4</v>
      </c>
      <c r="BH16" s="53" t="s">
        <v>319</v>
      </c>
      <c r="BI16" s="25">
        <v>0</v>
      </c>
      <c r="BJ16" s="25">
        <v>0</v>
      </c>
      <c r="BL16" s="55"/>
    </row>
    <row r="17" spans="1:50" ht="18" customHeight="1">
      <c r="A17" s="237"/>
      <c r="B17" s="239"/>
      <c r="C17" s="226">
        <f>IF(C16="","",IF(C16&gt;E16,"○",IF(C16&lt;E16,"●",IF(C16=E16,"△"))))</f>
      </c>
      <c r="D17" s="226"/>
      <c r="E17" s="226"/>
      <c r="F17" s="213">
        <f>IF(F16="","",IF(F16&gt;H16,"○",IF(F16&lt;H16,"●",IF(F16=H16,"△"))))</f>
      </c>
      <c r="G17" s="213"/>
      <c r="H17" s="213"/>
      <c r="I17" s="213">
        <f>IF(I16="","",IF(I16&gt;K16,"○",IF(I16&lt;K16,"●",IF(I16=K16,"△"))))</f>
      </c>
      <c r="J17" s="213"/>
      <c r="K17" s="213"/>
      <c r="L17" s="213">
        <f>IF(L16="","",IF(L16&gt;N16,"○",IF(L16&lt;N16,"●",IF(L16=N16,"△"))))</f>
      </c>
      <c r="M17" s="213"/>
      <c r="N17" s="213"/>
      <c r="O17" s="213">
        <f>IF(O16="","",IF(O16&gt;Q16,"○",IF(O16&lt;Q16,"●",IF(O16=Q16,"△"))))</f>
      </c>
      <c r="P17" s="213"/>
      <c r="Q17" s="213"/>
      <c r="R17" s="225" t="str">
        <f>IF(R16="","",IF(R16&gt;T16,"○",IF(R16&lt;T16,"●",IF(R16=T16,"△"))))</f>
        <v>○</v>
      </c>
      <c r="S17" s="225"/>
      <c r="T17" s="225"/>
      <c r="U17" s="222"/>
      <c r="V17" s="223"/>
      <c r="W17" s="224"/>
      <c r="X17" s="213">
        <f>IF(X16="","",IF(X16&gt;Z16,"○",IF(X16&lt;Z16,"●",IF(X16=Z16,"△"))))</f>
      </c>
      <c r="Y17" s="213"/>
      <c r="Z17" s="213"/>
      <c r="AA17" s="213">
        <f>IF(AA16="","",IF(AA16&gt;AC16,"○",IF(AA16&lt;AC16,"●",IF(AA16=AC16,"△"))))</f>
      </c>
      <c r="AB17" s="213"/>
      <c r="AC17" s="213"/>
      <c r="AD17" s="213">
        <f>IF(AD16="","",IF(AD16&gt;AF16,"○",IF(AD16&lt;AF16,"●",IF(AD16=AF16,"△"))))</f>
      </c>
      <c r="AE17" s="213"/>
      <c r="AF17" s="213"/>
      <c r="AG17" s="213">
        <f>IF(AG16="","",IF(AG16&gt;AI16,"○",IF(AG16&lt;AI16,"●",IF(AG16=AI16,"△"))))</f>
      </c>
      <c r="AH17" s="213"/>
      <c r="AI17" s="213"/>
      <c r="AJ17" s="213">
        <f>IF(AJ16="","",IF(AJ16&gt;AL16,"○",IF(AJ16&lt;AL16,"●",IF(AJ16=AL16,"△"))))</f>
      </c>
      <c r="AK17" s="213"/>
      <c r="AL17" s="213"/>
      <c r="AM17" s="226">
        <f>IF(AM16="","",IF(AM16&gt;AO16,"○",IF(AM16&lt;AO16,"●",IF(AM16=AO16,"△"))))</f>
      </c>
      <c r="AN17" s="226"/>
      <c r="AO17" s="226"/>
      <c r="AP17" s="237"/>
      <c r="AQ17" s="241"/>
      <c r="AR17" s="237"/>
      <c r="AS17" s="237"/>
      <c r="AT17" s="255"/>
      <c r="AU17" s="237"/>
      <c r="AV17" s="237"/>
      <c r="AW17" s="237"/>
      <c r="AX17" s="237"/>
    </row>
    <row r="18" spans="1:58" ht="18" customHeight="1">
      <c r="A18" s="237" t="s">
        <v>82</v>
      </c>
      <c r="B18" s="238" t="str">
        <f>IF(ISBLANK('組合せ表'!U11),"",'組合せ表'!U11)</f>
        <v>安曇野　　　穂高</v>
      </c>
      <c r="C18" s="27">
        <f>Z4</f>
      </c>
      <c r="D18" s="31" t="s">
        <v>26</v>
      </c>
      <c r="E18" s="28">
        <f>X4</f>
      </c>
      <c r="F18" s="27">
        <f>Z6</f>
      </c>
      <c r="G18" s="31" t="s">
        <v>26</v>
      </c>
      <c r="H18" s="28">
        <f>X6</f>
      </c>
      <c r="I18" s="27">
        <f>Z8</f>
      </c>
      <c r="J18" s="31" t="s">
        <v>26</v>
      </c>
      <c r="K18" s="28">
        <f>X8</f>
      </c>
      <c r="L18" s="27">
        <f>Z10</f>
      </c>
      <c r="M18" s="31" t="s">
        <v>26</v>
      </c>
      <c r="N18" s="28">
        <f>X10</f>
      </c>
      <c r="O18" s="125">
        <f>Z12</f>
        <v>13</v>
      </c>
      <c r="P18" s="123" t="s">
        <v>26</v>
      </c>
      <c r="Q18" s="126">
        <f>X12</f>
        <v>3</v>
      </c>
      <c r="R18" s="27">
        <f>Z14</f>
      </c>
      <c r="S18" s="31" t="s">
        <v>26</v>
      </c>
      <c r="T18" s="28">
        <f>X14</f>
      </c>
      <c r="U18" s="27">
        <f>Z16</f>
      </c>
      <c r="V18" s="31" t="s">
        <v>26</v>
      </c>
      <c r="W18" s="28">
        <f>X16</f>
      </c>
      <c r="X18" s="219"/>
      <c r="Y18" s="220"/>
      <c r="Z18" s="221"/>
      <c r="AA18" s="27">
        <f>IF(ISBLANK('組合せ表'!$G$42),"",'組合せ表'!$G$42)</f>
      </c>
      <c r="AB18" s="31" t="s">
        <v>26</v>
      </c>
      <c r="AC18" s="28">
        <f>IF(ISBLANK('組合せ表'!$E$42),"",'組合せ表'!$E$42)</f>
      </c>
      <c r="AD18" s="32">
        <f>IF(ISBLANK('組合せ表'!$L$30),"",'組合せ表'!$L$30)</f>
      </c>
      <c r="AE18" s="31" t="s">
        <v>26</v>
      </c>
      <c r="AF18" s="28">
        <f>IF(ISBLANK('組合せ表'!$J$30),"",'組合せ表'!$J$30)</f>
      </c>
      <c r="AG18" s="27">
        <f>IF(ISBLANK('組合せ表'!$E$39),"",'組合せ表'!$E$39)</f>
      </c>
      <c r="AH18" s="31" t="s">
        <v>26</v>
      </c>
      <c r="AI18" s="38">
        <f>IF(ISBLANK('組合せ表'!$G$39),"",'組合せ表'!$G$39)</f>
      </c>
      <c r="AJ18" s="27">
        <f>IF(ISBLANK('組合せ表'!$J$35),"",'組合せ表'!$J$35)</f>
      </c>
      <c r="AK18" s="31" t="s">
        <v>26</v>
      </c>
      <c r="AL18" s="38">
        <f>IF(ISBLANK('組合せ表'!$L$35),"",'組合せ表'!$L$35)</f>
      </c>
      <c r="AM18" s="27"/>
      <c r="AN18" s="31" t="s">
        <v>26</v>
      </c>
      <c r="AO18" s="38"/>
      <c r="AP18" s="253">
        <f>COUNTIF(C19:AM19,"○")</f>
        <v>1</v>
      </c>
      <c r="AQ18" s="217">
        <f>COUNTIF(C19:AM19,"●")</f>
        <v>0</v>
      </c>
      <c r="AR18" s="253">
        <f>COUNTIF(C19:AM19,"△")</f>
        <v>0</v>
      </c>
      <c r="AS18" s="237">
        <f>(AP18*3)+AR18</f>
        <v>3</v>
      </c>
      <c r="AT18" s="254">
        <f>IF(AP18+AQ18&gt;0,AP18/(AP18+AQ18),0)</f>
        <v>1</v>
      </c>
      <c r="AU18" s="237">
        <f>SUM(C18,F18,I18,L18,O18,R18,U18,X18,AA18,AD18,AG18,AJ18,AM18)</f>
        <v>13</v>
      </c>
      <c r="AV18" s="237">
        <f>SUM(E18,H18,K18,N18,Q18,T18,W18,Z18,AC18,AF18,AI18,AL18,AO18)</f>
        <v>3</v>
      </c>
      <c r="AW18" s="237">
        <f>AU18-AV18</f>
        <v>10</v>
      </c>
      <c r="AX18" s="237">
        <v>4</v>
      </c>
      <c r="AY18" s="25" t="str">
        <f>B18</f>
        <v>安曇野　　　穂高</v>
      </c>
      <c r="AZ18" s="25" t="s">
        <v>82</v>
      </c>
      <c r="BF18" s="61"/>
    </row>
    <row r="19" spans="1:58" ht="18" customHeight="1">
      <c r="A19" s="237"/>
      <c r="B19" s="239"/>
      <c r="C19" s="226">
        <f>IF(C18="","",IF(C18&gt;E18,"○",IF(C18&lt;E18,"●",IF(C18=E18,"△"))))</f>
      </c>
      <c r="D19" s="226"/>
      <c r="E19" s="226"/>
      <c r="F19" s="213">
        <f>IF(F18="","",IF(F18&gt;H18,"○",IF(F18&lt;H18,"●",IF(F18=H18,"△"))))</f>
      </c>
      <c r="G19" s="213"/>
      <c r="H19" s="213"/>
      <c r="I19" s="213">
        <f>IF(I18="","",IF(I18&gt;K18,"○",IF(I18&lt;K18,"●",IF(I18=K18,"△"))))</f>
      </c>
      <c r="J19" s="213"/>
      <c r="K19" s="213"/>
      <c r="L19" s="213">
        <f>IF(L18="","",IF(L18&gt;N18,"○",IF(L18&lt;N18,"●",IF(L18=N18,"△"))))</f>
      </c>
      <c r="M19" s="213"/>
      <c r="N19" s="213"/>
      <c r="O19" s="225" t="str">
        <f>IF(O18="","",IF(O18&gt;Q18,"○",IF(O18&lt;Q18,"●",IF(O18=Q18,"△"))))</f>
        <v>○</v>
      </c>
      <c r="P19" s="225"/>
      <c r="Q19" s="225"/>
      <c r="R19" s="213">
        <f>IF(R18="","",IF(R18&gt;T18,"○",IF(R18&lt;T18,"●",IF(R18=T18,"△"))))</f>
      </c>
      <c r="S19" s="213"/>
      <c r="T19" s="213"/>
      <c r="U19" s="213">
        <f>IF(U18="","",IF(U18&gt;W18,"○",IF(U18&lt;W18,"●",IF(U18=W18,"△"))))</f>
      </c>
      <c r="V19" s="213"/>
      <c r="W19" s="213"/>
      <c r="X19" s="222"/>
      <c r="Y19" s="223"/>
      <c r="Z19" s="224"/>
      <c r="AA19" s="213">
        <f>IF(AA18="","",IF(AA18&gt;AC18,"○",IF(AA18&lt;AC18,"●",IF(AA18=AC18,"△"))))</f>
      </c>
      <c r="AB19" s="213"/>
      <c r="AC19" s="213"/>
      <c r="AD19" s="213">
        <f>IF(AD18="","",IF(AD18&gt;AF18,"○",IF(AD18&lt;AF18,"●",IF(AD18=AF18,"△"))))</f>
      </c>
      <c r="AE19" s="213"/>
      <c r="AF19" s="213"/>
      <c r="AG19" s="213">
        <f>IF(AG18="","",IF(AG18&gt;AI18,"○",IF(AG18&lt;AI18,"●",IF(AG18=AI18,"△"))))</f>
      </c>
      <c r="AH19" s="213"/>
      <c r="AI19" s="213"/>
      <c r="AJ19" s="213">
        <f>IF(AJ18="","",IF(AJ18&gt;AL18,"○",IF(AJ18&lt;AL18,"●",IF(AJ18=AL18,"△"))))</f>
      </c>
      <c r="AK19" s="213"/>
      <c r="AL19" s="213"/>
      <c r="AM19" s="226">
        <f>IF(AM18="","",IF(AM18&gt;AO18,"○",IF(AM18&lt;AO18,"●",IF(AM18=AO18,"△"))))</f>
      </c>
      <c r="AN19" s="226"/>
      <c r="AO19" s="226"/>
      <c r="AP19" s="237"/>
      <c r="AQ19" s="241"/>
      <c r="AR19" s="237"/>
      <c r="AS19" s="237"/>
      <c r="AT19" s="255"/>
      <c r="AU19" s="237"/>
      <c r="AV19" s="237"/>
      <c r="AW19" s="237"/>
      <c r="AX19" s="237"/>
      <c r="BF19" s="61"/>
    </row>
    <row r="20" spans="1:58" ht="18" customHeight="1">
      <c r="A20" s="237" t="s">
        <v>87</v>
      </c>
      <c r="B20" s="238" t="str">
        <f>IF(ISBLANK('組合せ表'!U12),"",'組合せ表'!U12)</f>
        <v>塩　尻</v>
      </c>
      <c r="C20" s="27">
        <f>AC4</f>
      </c>
      <c r="D20" s="31" t="s">
        <v>26</v>
      </c>
      <c r="E20" s="28">
        <f>AA4</f>
      </c>
      <c r="F20" s="27">
        <f>AC6</f>
      </c>
      <c r="G20" s="31" t="s">
        <v>26</v>
      </c>
      <c r="H20" s="28">
        <f>AA6</f>
      </c>
      <c r="I20" s="27">
        <f>AC8</f>
      </c>
      <c r="J20" s="31" t="s">
        <v>26</v>
      </c>
      <c r="K20" s="28">
        <f>AA8</f>
      </c>
      <c r="L20" s="125">
        <f>AC10</f>
        <v>2</v>
      </c>
      <c r="M20" s="123" t="s">
        <v>26</v>
      </c>
      <c r="N20" s="126">
        <f>AA10</f>
        <v>1</v>
      </c>
      <c r="O20" s="27">
        <f>AC12</f>
      </c>
      <c r="P20" s="31" t="s">
        <v>26</v>
      </c>
      <c r="Q20" s="28">
        <f>AA12</f>
      </c>
      <c r="R20" s="27">
        <f>AC14</f>
      </c>
      <c r="S20" s="31" t="s">
        <v>26</v>
      </c>
      <c r="T20" s="28">
        <f>AA14</f>
      </c>
      <c r="U20" s="27">
        <f>AC16</f>
      </c>
      <c r="V20" s="31" t="s">
        <v>26</v>
      </c>
      <c r="W20" s="28">
        <f>AA16</f>
      </c>
      <c r="X20" s="27">
        <f>AC18</f>
      </c>
      <c r="Y20" s="31" t="s">
        <v>26</v>
      </c>
      <c r="Z20" s="28">
        <f>AA18</f>
      </c>
      <c r="AA20" s="219"/>
      <c r="AB20" s="220"/>
      <c r="AC20" s="221"/>
      <c r="AD20" s="27">
        <f>IF(ISBLANK('組合せ表'!$J$39),"",'組合せ表'!$J$39)</f>
      </c>
      <c r="AE20" s="31" t="s">
        <v>26</v>
      </c>
      <c r="AF20" s="38">
        <f>IF(ISBLANK('組合せ表'!$L$39),"",'組合せ表'!$L$39)</f>
      </c>
      <c r="AG20" s="32">
        <f>IF(ISBLANK('組合せ表'!$E$36),"",'組合せ表'!$E$36)</f>
      </c>
      <c r="AH20" s="31" t="s">
        <v>26</v>
      </c>
      <c r="AI20" s="46">
        <f>IF(ISBLANK('組合せ表'!$G$36),"",'組合せ表'!$G$36)</f>
      </c>
      <c r="AJ20" s="103">
        <f>IF(ISBLANK('組合せ表'!$G$16),"",'組合せ表'!$G$16)</f>
      </c>
      <c r="AK20" s="31" t="s">
        <v>26</v>
      </c>
      <c r="AL20" s="28">
        <f>IF(ISBLANK('組合せ表'!$E$16),"",'組合せ表'!$E$16)</f>
      </c>
      <c r="AM20" s="27"/>
      <c r="AN20" s="31" t="s">
        <v>26</v>
      </c>
      <c r="AO20" s="38"/>
      <c r="AP20" s="253">
        <f>COUNTIF(C21:AM21,"○")</f>
        <v>1</v>
      </c>
      <c r="AQ20" s="217">
        <f>COUNTIF(C21:AM21,"●")</f>
        <v>0</v>
      </c>
      <c r="AR20" s="253">
        <f>COUNTIF(C21:AM21,"△")</f>
        <v>0</v>
      </c>
      <c r="AS20" s="237">
        <f>(AP20*3)+AR20</f>
        <v>3</v>
      </c>
      <c r="AT20" s="254">
        <f>IF(AP20+AQ20&gt;0,AP20/(AP20+AQ20),0)</f>
        <v>1</v>
      </c>
      <c r="AU20" s="237">
        <f>SUM(C20,F20,I20,L20,O20,R20,U20,X20,AA20,AD20,AG20,AJ20,AM20)</f>
        <v>2</v>
      </c>
      <c r="AV20" s="237">
        <f>SUM(E20,H20,K20,N20,Q20,T20,W20,Z20,AC20,AF20,AI20,AL20,AO20)</f>
        <v>1</v>
      </c>
      <c r="AW20" s="237">
        <f>AU20-AV20</f>
        <v>1</v>
      </c>
      <c r="AX20" s="237">
        <v>2</v>
      </c>
      <c r="AY20" s="25" t="str">
        <f>B20</f>
        <v>塩　尻</v>
      </c>
      <c r="AZ20" s="25" t="s">
        <v>71</v>
      </c>
      <c r="BF20" s="61"/>
    </row>
    <row r="21" spans="1:58" ht="18" customHeight="1">
      <c r="A21" s="237"/>
      <c r="B21" s="239"/>
      <c r="C21" s="226">
        <f>IF(C20="","",IF(C20&gt;E20,"○",IF(C20&lt;E20,"●",IF(C20=E20,"△"))))</f>
      </c>
      <c r="D21" s="226"/>
      <c r="E21" s="226"/>
      <c r="F21" s="213">
        <f>IF(F20="","",IF(F20&gt;H20,"○",IF(F20&lt;H20,"●",IF(F20=H20,"△"))))</f>
      </c>
      <c r="G21" s="213"/>
      <c r="H21" s="213"/>
      <c r="I21" s="213">
        <f>IF(I20="","",IF(I20&gt;K20,"○",IF(I20&lt;K20,"●",IF(I20=K20,"△"))))</f>
      </c>
      <c r="J21" s="213"/>
      <c r="K21" s="213"/>
      <c r="L21" s="225" t="str">
        <f>IF(L20="","",IF(L20&gt;N20,"○",IF(L20&lt;N20,"●",IF(L20=N20,"△"))))</f>
        <v>○</v>
      </c>
      <c r="M21" s="225"/>
      <c r="N21" s="225"/>
      <c r="O21" s="213">
        <f>IF(O20="","",IF(O20&gt;Q20,"○",IF(O20&lt;Q20,"●",IF(O20=Q20,"△"))))</f>
      </c>
      <c r="P21" s="213"/>
      <c r="Q21" s="213"/>
      <c r="R21" s="213">
        <f>IF(R20="","",IF(R20&gt;T20,"○",IF(R20&lt;T20,"●",IF(R20=T20,"△"))))</f>
      </c>
      <c r="S21" s="213"/>
      <c r="T21" s="213"/>
      <c r="U21" s="213">
        <f>IF(U20="","",IF(U20&gt;W20,"○",IF(U20&lt;W20,"●",IF(U20=W20,"△"))))</f>
      </c>
      <c r="V21" s="213"/>
      <c r="W21" s="213"/>
      <c r="X21" s="213">
        <f>IF(X20="","",IF(X20&gt;Z20,"○",IF(X20&lt;Z20,"●",IF(X20=Z20,"△"))))</f>
      </c>
      <c r="Y21" s="213"/>
      <c r="Z21" s="213"/>
      <c r="AA21" s="222"/>
      <c r="AB21" s="223"/>
      <c r="AC21" s="224"/>
      <c r="AD21" s="213">
        <f>IF(AD20="","",IF(AD20&gt;AF20,"○",IF(AD20&lt;AF20,"●",IF(AD20=AF20,"△"))))</f>
      </c>
      <c r="AE21" s="213"/>
      <c r="AF21" s="213"/>
      <c r="AG21" s="213">
        <f>IF(AG20="","",IF(AG20&gt;AI20,"○",IF(AG20&lt;AI20,"●",IF(AG20=AI20,"△"))))</f>
      </c>
      <c r="AH21" s="213"/>
      <c r="AI21" s="213"/>
      <c r="AJ21" s="213">
        <f>IF(AJ20="","",IF(AJ20&gt;AL20,"○",IF(AJ20&lt;AL20,"●",IF(AJ20=AL20,"△"))))</f>
      </c>
      <c r="AK21" s="213"/>
      <c r="AL21" s="213"/>
      <c r="AM21" s="226">
        <f>IF(AM20="","",IF(AM20&gt;AO20,"○",IF(AM20&lt;AO20,"●",IF(AM20=AO20,"△"))))</f>
      </c>
      <c r="AN21" s="226"/>
      <c r="AO21" s="226"/>
      <c r="AP21" s="237"/>
      <c r="AQ21" s="241"/>
      <c r="AR21" s="237"/>
      <c r="AS21" s="237"/>
      <c r="AT21" s="255"/>
      <c r="AU21" s="237"/>
      <c r="AV21" s="237"/>
      <c r="AW21" s="237"/>
      <c r="AX21" s="237"/>
      <c r="BF21" s="61"/>
    </row>
    <row r="22" spans="1:58" ht="18" customHeight="1">
      <c r="A22" s="237" t="s">
        <v>84</v>
      </c>
      <c r="B22" s="238" t="str">
        <f>IF(ISBLANK('組合せ表'!U13),"",'組合せ表'!U13)</f>
        <v>波　田</v>
      </c>
      <c r="C22" s="27">
        <f>AF4</f>
      </c>
      <c r="D22" s="31" t="s">
        <v>26</v>
      </c>
      <c r="E22" s="28">
        <f>AD4</f>
      </c>
      <c r="F22" s="27">
        <f>AF6</f>
      </c>
      <c r="G22" s="31" t="s">
        <v>26</v>
      </c>
      <c r="H22" s="28">
        <f>AD6</f>
      </c>
      <c r="I22" s="125">
        <f>AF8</f>
        <v>12</v>
      </c>
      <c r="J22" s="123" t="s">
        <v>26</v>
      </c>
      <c r="K22" s="126">
        <f>AD8</f>
        <v>3</v>
      </c>
      <c r="L22" s="27">
        <f>AF10</f>
      </c>
      <c r="M22" s="31" t="s">
        <v>26</v>
      </c>
      <c r="N22" s="28">
        <f>AD10</f>
      </c>
      <c r="O22" s="27">
        <f>AF12</f>
      </c>
      <c r="P22" s="31" t="s">
        <v>26</v>
      </c>
      <c r="Q22" s="28">
        <f>AD12</f>
      </c>
      <c r="R22" s="27">
        <f>AF14</f>
      </c>
      <c r="S22" s="31" t="s">
        <v>26</v>
      </c>
      <c r="T22" s="28">
        <f>AD14</f>
      </c>
      <c r="U22" s="27">
        <f>AF16</f>
      </c>
      <c r="V22" s="31" t="s">
        <v>26</v>
      </c>
      <c r="W22" s="28">
        <f>AD16</f>
      </c>
      <c r="X22" s="27">
        <f>AF18</f>
      </c>
      <c r="Y22" s="31" t="s">
        <v>26</v>
      </c>
      <c r="Z22" s="28">
        <f>AD18</f>
      </c>
      <c r="AA22" s="27">
        <f>AF20</f>
      </c>
      <c r="AB22" s="31" t="s">
        <v>26</v>
      </c>
      <c r="AC22" s="28">
        <f>AD20</f>
      </c>
      <c r="AD22" s="219"/>
      <c r="AE22" s="220"/>
      <c r="AF22" s="221"/>
      <c r="AG22" s="27">
        <f>IF(ISBLANK('組合せ表'!$J$14),"",'組合せ表'!$J$14)</f>
      </c>
      <c r="AH22" s="31" t="s">
        <v>26</v>
      </c>
      <c r="AI22" s="38">
        <f>IF(ISBLANK('組合せ表'!$L$14),"",'組合せ表'!$L$14)</f>
      </c>
      <c r="AJ22" s="128">
        <f>IF(ISBLANK('組合せ表'!$L$12),"",'組合せ表'!$L$12)</f>
        <v>9</v>
      </c>
      <c r="AK22" s="123" t="s">
        <v>26</v>
      </c>
      <c r="AL22" s="129">
        <f>IF(ISBLANK('組合せ表'!$J$12),"",'組合せ表'!$J$12)</f>
        <v>3</v>
      </c>
      <c r="AM22" s="27"/>
      <c r="AN22" s="31" t="s">
        <v>26</v>
      </c>
      <c r="AO22" s="38"/>
      <c r="AP22" s="253">
        <f>COUNTIF(C23:AM23,"○")</f>
        <v>2</v>
      </c>
      <c r="AQ22" s="217">
        <f>COUNTIF(C23:AM23,"●")</f>
        <v>0</v>
      </c>
      <c r="AR22" s="253">
        <f>COUNTIF(C23:AM23,"△")</f>
        <v>0</v>
      </c>
      <c r="AS22" s="237">
        <f>(AP22*3)+AR22</f>
        <v>6</v>
      </c>
      <c r="AT22" s="254">
        <f>IF(AP22+AQ22&gt;0,AP22/(AP22+AQ22),0)</f>
        <v>1</v>
      </c>
      <c r="AU22" s="237">
        <f>SUM(C22,F22,I22,L22,O22,R22,U22,X22,AA22,AD22,AG22,AJ22,AM22)</f>
        <v>21</v>
      </c>
      <c r="AV22" s="237">
        <f>SUM(E22,H22,K22,N22,Q22,T22,W22,Z22,AC22,AF22,AI22,AL22,AO22)</f>
        <v>6</v>
      </c>
      <c r="AW22" s="237">
        <f>AU22-AV22</f>
        <v>15</v>
      </c>
      <c r="AX22" s="237">
        <v>1</v>
      </c>
      <c r="AY22" s="25" t="str">
        <f>B22</f>
        <v>波　田</v>
      </c>
      <c r="AZ22" s="25" t="s">
        <v>72</v>
      </c>
      <c r="BF22" s="61"/>
    </row>
    <row r="23" spans="1:58" ht="18" customHeight="1">
      <c r="A23" s="237"/>
      <c r="B23" s="239"/>
      <c r="C23" s="226">
        <f>IF(C22="","",IF(C22&gt;E22,"○",IF(C22&lt;E22,"●",IF(C22=E22,"△"))))</f>
      </c>
      <c r="D23" s="226"/>
      <c r="E23" s="226"/>
      <c r="F23" s="213">
        <f>IF(F22="","",IF(F22&gt;H22,"○",IF(F22&lt;H22,"●",IF(F22=H22,"△"))))</f>
      </c>
      <c r="G23" s="213"/>
      <c r="H23" s="213"/>
      <c r="I23" s="225" t="str">
        <f>IF(I22="","",IF(I22&gt;K22,"○",IF(I22&lt;K22,"●",IF(I22=K22,"△"))))</f>
        <v>○</v>
      </c>
      <c r="J23" s="225"/>
      <c r="K23" s="225"/>
      <c r="L23" s="213">
        <f>IF(L22="","",IF(L22&gt;N22,"○",IF(L22&lt;N22,"●",IF(L22=N22,"△"))))</f>
      </c>
      <c r="M23" s="213"/>
      <c r="N23" s="213"/>
      <c r="O23" s="213">
        <f>IF(O22="","",IF(O22&gt;Q22,"○",IF(O22&lt;Q22,"●",IF(O22=Q22,"△"))))</f>
      </c>
      <c r="P23" s="213"/>
      <c r="Q23" s="213"/>
      <c r="R23" s="213">
        <f>IF(R22="","",IF(R22&gt;T22,"○",IF(R22&lt;T22,"●",IF(R22=T22,"△"))))</f>
      </c>
      <c r="S23" s="213"/>
      <c r="T23" s="213"/>
      <c r="U23" s="213">
        <f>IF(U22="","",IF(U22&gt;W22,"○",IF(U22&lt;W22,"●",IF(U22=W22,"△"))))</f>
      </c>
      <c r="V23" s="213"/>
      <c r="W23" s="213"/>
      <c r="X23" s="213">
        <f>IF(X22="","",IF(X22&gt;Z22,"○",IF(X22&lt;Z22,"●",IF(X22=Z22,"△"))))</f>
      </c>
      <c r="Y23" s="213"/>
      <c r="Z23" s="213"/>
      <c r="AA23" s="213">
        <f>IF(AA22="","",IF(AA22&gt;AC22,"○",IF(AA22&lt;AC22,"●",IF(AA22=AC22,"△"))))</f>
      </c>
      <c r="AB23" s="213"/>
      <c r="AC23" s="213"/>
      <c r="AD23" s="222"/>
      <c r="AE23" s="223"/>
      <c r="AF23" s="224"/>
      <c r="AG23" s="213">
        <f>IF(AG22="","",IF(AG22&gt;AI22,"○",IF(AG22&lt;AI22,"●",IF(AG22=AI22,"△"))))</f>
      </c>
      <c r="AH23" s="213"/>
      <c r="AI23" s="213"/>
      <c r="AJ23" s="225" t="str">
        <f>IF(AJ22="","",IF(AJ22&gt;AL22,"○",IF(AJ22&lt;AL22,"●",IF(AJ22=AL22,"△"))))</f>
        <v>○</v>
      </c>
      <c r="AK23" s="225"/>
      <c r="AL23" s="225"/>
      <c r="AM23" s="226">
        <f>IF(AM22="","",IF(AM22&gt;AO22,"○",IF(AM22&lt;AO22,"●",IF(AM22=AO22,"△"))))</f>
      </c>
      <c r="AN23" s="226"/>
      <c r="AO23" s="226"/>
      <c r="AP23" s="237"/>
      <c r="AQ23" s="241"/>
      <c r="AR23" s="237"/>
      <c r="AS23" s="237"/>
      <c r="AT23" s="255"/>
      <c r="AU23" s="237"/>
      <c r="AV23" s="237"/>
      <c r="AW23" s="237"/>
      <c r="AX23" s="237"/>
      <c r="BF23" s="61"/>
    </row>
    <row r="24" spans="1:58" ht="18" customHeight="1">
      <c r="A24" s="237" t="s">
        <v>85</v>
      </c>
      <c r="B24" s="238" t="str">
        <f>IF(ISBLANK('組合せ表'!U14),"",'組合せ表'!U14)</f>
        <v>飯　田</v>
      </c>
      <c r="C24" s="125">
        <f>AI4</f>
        <v>17</v>
      </c>
      <c r="D24" s="123" t="s">
        <v>26</v>
      </c>
      <c r="E24" s="126">
        <f>AG4</f>
        <v>3</v>
      </c>
      <c r="F24" s="125">
        <f>AI6</f>
        <v>2</v>
      </c>
      <c r="G24" s="123" t="s">
        <v>26</v>
      </c>
      <c r="H24" s="126">
        <f>AG6</f>
        <v>4</v>
      </c>
      <c r="I24" s="27">
        <f>AI8</f>
      </c>
      <c r="J24" s="31" t="s">
        <v>26</v>
      </c>
      <c r="K24" s="28">
        <f>AG8</f>
      </c>
      <c r="L24" s="27">
        <f>AI10</f>
      </c>
      <c r="M24" s="31" t="s">
        <v>26</v>
      </c>
      <c r="N24" s="28">
        <f>AG10</f>
      </c>
      <c r="O24" s="27">
        <f>AI12</f>
      </c>
      <c r="P24" s="31" t="s">
        <v>26</v>
      </c>
      <c r="Q24" s="28">
        <f>AG12</f>
      </c>
      <c r="R24" s="27">
        <f>AI14</f>
      </c>
      <c r="S24" s="31" t="s">
        <v>26</v>
      </c>
      <c r="T24" s="28">
        <f>AG14</f>
      </c>
      <c r="U24" s="27">
        <f>AI16</f>
      </c>
      <c r="V24" s="31" t="s">
        <v>26</v>
      </c>
      <c r="W24" s="28">
        <f>AG16</f>
      </c>
      <c r="X24" s="27">
        <f>AI18</f>
      </c>
      <c r="Y24" s="31" t="s">
        <v>26</v>
      </c>
      <c r="Z24" s="28">
        <f>AG18</f>
      </c>
      <c r="AA24" s="27">
        <f>AI20</f>
      </c>
      <c r="AB24" s="31" t="s">
        <v>26</v>
      </c>
      <c r="AC24" s="28">
        <f>AG20</f>
      </c>
      <c r="AD24" s="27">
        <f>AI22</f>
      </c>
      <c r="AE24" s="31" t="s">
        <v>26</v>
      </c>
      <c r="AF24" s="28">
        <f>AG22</f>
      </c>
      <c r="AG24" s="219"/>
      <c r="AH24" s="220"/>
      <c r="AI24" s="221"/>
      <c r="AJ24" s="47">
        <f>IF(ISBLANK('組合せ表'!$E$27),"",'組合せ表'!$E$27)</f>
      </c>
      <c r="AK24" s="31" t="s">
        <v>26</v>
      </c>
      <c r="AL24" s="38">
        <f>IF(ISBLANK('組合せ表'!$G$27),"",'組合せ表'!$G$27)</f>
      </c>
      <c r="AM24" s="37"/>
      <c r="AN24" s="31" t="s">
        <v>26</v>
      </c>
      <c r="AO24" s="38"/>
      <c r="AP24" s="253">
        <f>COUNTIF(C25:AM25,"○")</f>
        <v>1</v>
      </c>
      <c r="AQ24" s="217">
        <f>COUNTIF(C25:AM25,"●")</f>
        <v>1</v>
      </c>
      <c r="AR24" s="253">
        <f>COUNTIF(C25:AM25,"△")</f>
        <v>0</v>
      </c>
      <c r="AS24" s="237">
        <f>(AP24*3)+AR24</f>
        <v>3</v>
      </c>
      <c r="AT24" s="254">
        <f>IF(AP24+AQ24&gt;0,AP24/(AP24+AQ24),0)</f>
        <v>0.5</v>
      </c>
      <c r="AU24" s="237">
        <f>SUM(C24,F24,I24,L24,O24,R24,U24,X24,AA24,AD24,AG24,AJ24,AM24)</f>
        <v>19</v>
      </c>
      <c r="AV24" s="237">
        <f>SUM(E24,H24,K24,N24,Q24,T24,W24,Z24,AC24,AF24,AI24,AL24,AO24)</f>
        <v>7</v>
      </c>
      <c r="AW24" s="237">
        <f>AU24-AV24</f>
        <v>12</v>
      </c>
      <c r="AX24" s="237">
        <v>6</v>
      </c>
      <c r="AY24" s="25" t="str">
        <f>B24</f>
        <v>飯　田</v>
      </c>
      <c r="AZ24" s="25" t="s">
        <v>73</v>
      </c>
      <c r="BF24" s="61"/>
    </row>
    <row r="25" spans="1:58" ht="18" customHeight="1">
      <c r="A25" s="237"/>
      <c r="B25" s="239"/>
      <c r="C25" s="225" t="str">
        <f>IF(C24="","",IF(C24&gt;E24,"○",IF(C24&lt;E24,"●",IF(C24=E24,"△"))))</f>
        <v>○</v>
      </c>
      <c r="D25" s="225"/>
      <c r="E25" s="225"/>
      <c r="F25" s="225" t="str">
        <f>IF(F24="","",IF(F24&gt;H24,"○",IF(F24&lt;H24,"●",IF(F24=H24,"△"))))</f>
        <v>●</v>
      </c>
      <c r="G25" s="225"/>
      <c r="H25" s="225"/>
      <c r="I25" s="213">
        <f>IF(I24="","",IF(I24&gt;K24,"○",IF(I24&lt;K24,"●",IF(I24=K24,"△"))))</f>
      </c>
      <c r="J25" s="213"/>
      <c r="K25" s="213"/>
      <c r="L25" s="213">
        <f>IF(L24="","",IF(L24&gt;N24,"○",IF(L24&lt;N24,"●",IF(L24=N24,"△"))))</f>
      </c>
      <c r="M25" s="213"/>
      <c r="N25" s="213"/>
      <c r="O25" s="213">
        <f>IF(O24="","",IF(O24&gt;Q24,"○",IF(O24&lt;Q24,"●",IF(O24=Q24,"△"))))</f>
      </c>
      <c r="P25" s="213"/>
      <c r="Q25" s="213"/>
      <c r="R25" s="213">
        <f>IF(R24="","",IF(R24&gt;T24,"○",IF(R24&lt;T24,"●",IF(R24=T24,"△"))))</f>
      </c>
      <c r="S25" s="213"/>
      <c r="T25" s="213"/>
      <c r="U25" s="213">
        <f>IF(U24="","",IF(U24&gt;W24,"○",IF(U24&lt;W24,"●",IF(U24=W24,"△"))))</f>
      </c>
      <c r="V25" s="213"/>
      <c r="W25" s="213"/>
      <c r="X25" s="213">
        <f>IF(X24="","",IF(X24&gt;Z24,"○",IF(X24&lt;Z24,"●",IF(X24=Z24,"△"))))</f>
      </c>
      <c r="Y25" s="213"/>
      <c r="Z25" s="213"/>
      <c r="AA25" s="213">
        <f>IF(AA24="","",IF(AA24&gt;AC24,"○",IF(AA24&lt;AC24,"●",IF(AA24=AC24,"△"))))</f>
      </c>
      <c r="AB25" s="213"/>
      <c r="AC25" s="213"/>
      <c r="AD25" s="213">
        <f>IF(AD24="","",IF(AD24&gt;AF24,"○",IF(AD24&lt;AF24,"●",IF(AD24=AF24,"△"))))</f>
      </c>
      <c r="AE25" s="213"/>
      <c r="AF25" s="213"/>
      <c r="AG25" s="222"/>
      <c r="AH25" s="223"/>
      <c r="AI25" s="224"/>
      <c r="AJ25" s="213">
        <f>IF(AJ24="","",IF(AJ24&gt;AL24,"○",IF(AJ24&lt;AL24,"●",IF(AJ24=AL24,"△"))))</f>
      </c>
      <c r="AK25" s="213"/>
      <c r="AL25" s="213"/>
      <c r="AM25" s="226">
        <f>IF(AM24="","",IF(AM24&gt;AO24,"○",IF(AM24&lt;AO24,"●",IF(AM24=AO24,"△"))))</f>
      </c>
      <c r="AN25" s="226"/>
      <c r="AO25" s="226"/>
      <c r="AP25" s="237"/>
      <c r="AQ25" s="241"/>
      <c r="AR25" s="237"/>
      <c r="AS25" s="237"/>
      <c r="AT25" s="255"/>
      <c r="AU25" s="237"/>
      <c r="AV25" s="237"/>
      <c r="AW25" s="237"/>
      <c r="AX25" s="237"/>
      <c r="BF25" s="61"/>
    </row>
    <row r="26" spans="1:58" ht="18" customHeight="1">
      <c r="A26" s="237" t="s">
        <v>93</v>
      </c>
      <c r="B26" s="238" t="str">
        <f>IF(ISBLANK('組合せ表'!U15),"",'組合せ表'!U15)</f>
        <v>白　馬</v>
      </c>
      <c r="C26" s="125">
        <f>AL4</f>
        <v>1</v>
      </c>
      <c r="D26" s="123" t="s">
        <v>26</v>
      </c>
      <c r="E26" s="126">
        <f>AJ4</f>
        <v>11</v>
      </c>
      <c r="F26" s="27">
        <f>AL6</f>
      </c>
      <c r="G26" s="31" t="s">
        <v>26</v>
      </c>
      <c r="H26" s="28">
        <f>AJ6</f>
      </c>
      <c r="I26" s="27">
        <f>AL8</f>
      </c>
      <c r="J26" s="31" t="s">
        <v>26</v>
      </c>
      <c r="K26" s="28">
        <f>AJ8</f>
      </c>
      <c r="L26" s="27">
        <f>AL10</f>
      </c>
      <c r="M26" s="31" t="s">
        <v>26</v>
      </c>
      <c r="N26" s="28">
        <f>AJ10</f>
      </c>
      <c r="O26" s="27">
        <f>AL12</f>
      </c>
      <c r="P26" s="31" t="s">
        <v>26</v>
      </c>
      <c r="Q26" s="28">
        <f>AJ12</f>
      </c>
      <c r="R26" s="27">
        <f>AL14</f>
      </c>
      <c r="S26" s="31" t="s">
        <v>26</v>
      </c>
      <c r="T26" s="28">
        <f>AJ14</f>
      </c>
      <c r="U26" s="27">
        <f>AL16</f>
      </c>
      <c r="V26" s="31" t="s">
        <v>26</v>
      </c>
      <c r="W26" s="28">
        <f>AJ16</f>
      </c>
      <c r="X26" s="27">
        <f>AL18</f>
      </c>
      <c r="Y26" s="31" t="s">
        <v>26</v>
      </c>
      <c r="Z26" s="28">
        <f>AJ18</f>
      </c>
      <c r="AA26" s="27">
        <f>AL20</f>
      </c>
      <c r="AB26" s="31" t="s">
        <v>26</v>
      </c>
      <c r="AC26" s="28">
        <f>AJ20</f>
      </c>
      <c r="AD26" s="125">
        <f>AL22</f>
        <v>3</v>
      </c>
      <c r="AE26" s="123" t="s">
        <v>26</v>
      </c>
      <c r="AF26" s="126">
        <f>AJ22</f>
        <v>9</v>
      </c>
      <c r="AG26" s="27">
        <f>AL24</f>
      </c>
      <c r="AH26" s="31" t="s">
        <v>26</v>
      </c>
      <c r="AI26" s="28">
        <f>AJ24</f>
      </c>
      <c r="AJ26" s="219"/>
      <c r="AK26" s="220"/>
      <c r="AL26" s="221"/>
      <c r="AM26" s="32"/>
      <c r="AN26" s="31" t="s">
        <v>26</v>
      </c>
      <c r="AO26" s="33"/>
      <c r="AP26" s="253">
        <f>COUNTIF(C27:AM27,"○")</f>
        <v>0</v>
      </c>
      <c r="AQ26" s="217">
        <f>COUNTIF(C27:AM27,"●")</f>
        <v>2</v>
      </c>
      <c r="AR26" s="253">
        <f>COUNTIF(C27:AM27,"△")</f>
        <v>0</v>
      </c>
      <c r="AS26" s="237">
        <f>(AP26*3)+AR26</f>
        <v>0</v>
      </c>
      <c r="AT26" s="254">
        <f>IF(AP26+AQ26&gt;0,AP26/(AP26+AQ26),0)</f>
        <v>0</v>
      </c>
      <c r="AU26" s="237">
        <f>SUM(C26,F26,I26,L26,O26,R26,U26,X26,AA26,AD26,AG26,AJ26,AM26)</f>
        <v>4</v>
      </c>
      <c r="AV26" s="237">
        <f>SUM(E26,H26,K26,N26,Q26,T26,W26,Z26,AC26,AF26,AI26,AL26,AO26)</f>
        <v>20</v>
      </c>
      <c r="AW26" s="237">
        <f>AU26-AV26</f>
        <v>-16</v>
      </c>
      <c r="AX26" s="237">
        <v>12</v>
      </c>
      <c r="AY26" s="25" t="str">
        <f>B26</f>
        <v>白　馬</v>
      </c>
      <c r="AZ26" s="25" t="s">
        <v>74</v>
      </c>
      <c r="BF26" s="61"/>
    </row>
    <row r="27" spans="1:58" ht="18" customHeight="1">
      <c r="A27" s="237"/>
      <c r="B27" s="239"/>
      <c r="C27" s="230" t="str">
        <f>IF(C26="","",IF(C26&gt;E26,"○",IF(C26&lt;E26,"●",IF(C26=E26,"△"))))</f>
        <v>●</v>
      </c>
      <c r="D27" s="231"/>
      <c r="E27" s="232"/>
      <c r="F27" s="227">
        <f>IF(F26="","",IF(F26&gt;H26,"○",IF(F26&lt;H26,"●",IF(F26=H26,"△"))))</f>
      </c>
      <c r="G27" s="228"/>
      <c r="H27" s="229"/>
      <c r="I27" s="227">
        <f>IF(I26="","",IF(I26&gt;K26,"○",IF(I26&lt;K26,"●",IF(I26=K26,"△"))))</f>
      </c>
      <c r="J27" s="228"/>
      <c r="K27" s="229"/>
      <c r="L27" s="227">
        <f>IF(L26="","",IF(L26&gt;N26,"○",IF(L26&lt;N26,"●",IF(L26=N26,"△"))))</f>
      </c>
      <c r="M27" s="228"/>
      <c r="N27" s="229"/>
      <c r="O27" s="227">
        <f>IF(O26="","",IF(O26&gt;Q26,"○",IF(O26&lt;Q26,"●",IF(O26=Q26,"△"))))</f>
      </c>
      <c r="P27" s="228"/>
      <c r="Q27" s="229"/>
      <c r="R27" s="227">
        <f>IF(R26="","",IF(R26&gt;T26,"○",IF(R26&lt;T26,"●",IF(R26=T26,"△"))))</f>
      </c>
      <c r="S27" s="228"/>
      <c r="T27" s="229"/>
      <c r="U27" s="227">
        <f>IF(U26="","",IF(U26&gt;W26,"○",IF(U26&lt;W26,"●",IF(U26=W26,"△"))))</f>
      </c>
      <c r="V27" s="228"/>
      <c r="W27" s="229"/>
      <c r="X27" s="227">
        <f>IF(X26="","",IF(X26&gt;Z26,"○",IF(X26&lt;Z26,"●",IF(X26=Z26,"△"))))</f>
      </c>
      <c r="Y27" s="228"/>
      <c r="Z27" s="229"/>
      <c r="AA27" s="227">
        <f>IF(AA26="","",IF(AA26&gt;AC26,"○",IF(AA26&lt;AC26,"●",IF(AA26=AC26,"△"))))</f>
      </c>
      <c r="AB27" s="228"/>
      <c r="AC27" s="229"/>
      <c r="AD27" s="230" t="str">
        <f>IF(AD26="","",IF(AD26&gt;AF26,"○",IF(AD26&lt;AF26,"●",IF(AD26=AF26,"△"))))</f>
        <v>●</v>
      </c>
      <c r="AE27" s="231"/>
      <c r="AF27" s="232"/>
      <c r="AG27" s="227">
        <f>IF(AG26="","",IF(AG26&gt;AI26,"○",IF(AG26&lt;AI26,"●",IF(AG26=AI26,"△"))))</f>
      </c>
      <c r="AH27" s="228"/>
      <c r="AI27" s="229"/>
      <c r="AJ27" s="222"/>
      <c r="AK27" s="223"/>
      <c r="AL27" s="224"/>
      <c r="AM27" s="226">
        <f>IF(AM26="","",IF(AM26&gt;AO26,"○",IF(AM26&lt;AO26,"●",IF(AM26=AO26,"△"))))</f>
      </c>
      <c r="AN27" s="226"/>
      <c r="AO27" s="226"/>
      <c r="AP27" s="237"/>
      <c r="AQ27" s="241"/>
      <c r="AR27" s="237"/>
      <c r="AS27" s="237"/>
      <c r="AT27" s="255"/>
      <c r="AU27" s="237"/>
      <c r="AV27" s="237"/>
      <c r="AW27" s="237"/>
      <c r="AX27" s="237"/>
      <c r="BF27" s="61"/>
    </row>
    <row r="28" spans="1:58" ht="18" customHeight="1">
      <c r="A28" s="240" t="s">
        <v>90</v>
      </c>
      <c r="B28" s="238">
        <f>IF(ISBLANK('組合せ表'!U16),"",'組合せ表'!U16)</f>
      </c>
      <c r="C28" s="27"/>
      <c r="D28" s="31" t="s">
        <v>26</v>
      </c>
      <c r="E28" s="28"/>
      <c r="F28" s="27"/>
      <c r="G28" s="31" t="s">
        <v>26</v>
      </c>
      <c r="H28" s="28"/>
      <c r="I28" s="27"/>
      <c r="J28" s="31" t="s">
        <v>26</v>
      </c>
      <c r="K28" s="28"/>
      <c r="L28" s="27"/>
      <c r="M28" s="31" t="s">
        <v>26</v>
      </c>
      <c r="N28" s="28"/>
      <c r="O28" s="27"/>
      <c r="P28" s="31" t="s">
        <v>26</v>
      </c>
      <c r="Q28" s="28"/>
      <c r="R28" s="27"/>
      <c r="S28" s="31" t="s">
        <v>26</v>
      </c>
      <c r="T28" s="28"/>
      <c r="U28" s="27"/>
      <c r="V28" s="31" t="s">
        <v>26</v>
      </c>
      <c r="W28" s="28"/>
      <c r="X28" s="27"/>
      <c r="Y28" s="31" t="s">
        <v>26</v>
      </c>
      <c r="Z28" s="28"/>
      <c r="AA28" s="27"/>
      <c r="AB28" s="31" t="s">
        <v>26</v>
      </c>
      <c r="AC28" s="28"/>
      <c r="AD28" s="27"/>
      <c r="AE28" s="31" t="s">
        <v>26</v>
      </c>
      <c r="AF28" s="28"/>
      <c r="AG28" s="27"/>
      <c r="AH28" s="31" t="s">
        <v>26</v>
      </c>
      <c r="AI28" s="28"/>
      <c r="AJ28" s="47"/>
      <c r="AK28" s="31" t="s">
        <v>26</v>
      </c>
      <c r="AL28" s="33"/>
      <c r="AM28" s="219"/>
      <c r="AN28" s="220"/>
      <c r="AO28" s="221"/>
      <c r="AP28" s="217"/>
      <c r="AQ28" s="217"/>
      <c r="AR28" s="217"/>
      <c r="AS28" s="240"/>
      <c r="AT28" s="254"/>
      <c r="AU28" s="240"/>
      <c r="AV28" s="240"/>
      <c r="AW28" s="240"/>
      <c r="AX28" s="240">
        <v>13</v>
      </c>
      <c r="AY28" s="25">
        <f>B28</f>
      </c>
      <c r="AZ28" s="25" t="s">
        <v>75</v>
      </c>
      <c r="BF28" s="61"/>
    </row>
    <row r="29" spans="1:58" ht="18" customHeight="1">
      <c r="A29" s="241"/>
      <c r="B29" s="239"/>
      <c r="C29" s="214">
        <f>IF(C28="","",IF(C28&gt;E28,"○",IF(C28&lt;E28,"●",IF(C28=E28,"△"))))</f>
      </c>
      <c r="D29" s="215"/>
      <c r="E29" s="216"/>
      <c r="F29" s="210">
        <f>IF(F28="","",IF(F28&gt;H28,"○",IF(F28&lt;H28,"●",IF(F28=H28,"△"))))</f>
      </c>
      <c r="G29" s="211"/>
      <c r="H29" s="212"/>
      <c r="I29" s="210">
        <f>IF(I28="","",IF(I28&gt;K28,"○",IF(I28&lt;K28,"●",IF(I28=K28,"△"))))</f>
      </c>
      <c r="J29" s="211"/>
      <c r="K29" s="212"/>
      <c r="L29" s="210">
        <f>IF(L28="","",IF(L28&gt;N28,"○",IF(L28&lt;N28,"●",IF(L28=N28,"△"))))</f>
      </c>
      <c r="M29" s="211"/>
      <c r="N29" s="212"/>
      <c r="O29" s="210">
        <f>IF(O28="","",IF(O28&gt;Q28,"○",IF(O28&lt;Q28,"●",IF(O28=Q28,"△"))))</f>
      </c>
      <c r="P29" s="211"/>
      <c r="Q29" s="212"/>
      <c r="R29" s="210">
        <f>IF(R28="","",IF(R28&gt;T28,"○",IF(R28&lt;T28,"●",IF(R28=T28,"△"))))</f>
      </c>
      <c r="S29" s="211"/>
      <c r="T29" s="212"/>
      <c r="U29" s="210">
        <f>IF(U28="","",IF(U28&gt;W28,"○",IF(U28&lt;W28,"●",IF(U28=W28,"△"))))</f>
      </c>
      <c r="V29" s="211"/>
      <c r="W29" s="212"/>
      <c r="X29" s="210">
        <f>IF(X28="","",IF(X28&gt;Z28,"○",IF(X28&lt;Z28,"●",IF(X28=Z28,"△"))))</f>
      </c>
      <c r="Y29" s="211"/>
      <c r="Z29" s="212"/>
      <c r="AA29" s="210">
        <f>IF(AA28="","",IF(AA28&gt;AC28,"○",IF(AA28&lt;AC28,"●",IF(AA28=AC28,"△"))))</f>
      </c>
      <c r="AB29" s="211"/>
      <c r="AC29" s="212"/>
      <c r="AD29" s="210">
        <f>IF(AD28="","",IF(AD28&gt;AF28,"○",IF(AD28&lt;AF28,"●",IF(AD28=AF28,"△"))))</f>
      </c>
      <c r="AE29" s="211"/>
      <c r="AF29" s="212"/>
      <c r="AG29" s="210">
        <f>IF(AG28="","",IF(AG28&gt;AI28,"○",IF(AG28&lt;AI28,"●",IF(AG28=AI28,"△"))))</f>
      </c>
      <c r="AH29" s="211"/>
      <c r="AI29" s="212"/>
      <c r="AJ29" s="210">
        <f>IF(AJ28="","",IF(AJ28&gt;AL28,"○",IF(AJ28&lt;AL28,"●",IF(AJ28=AL28,"△"))))</f>
      </c>
      <c r="AK29" s="211"/>
      <c r="AL29" s="212"/>
      <c r="AM29" s="222"/>
      <c r="AN29" s="223"/>
      <c r="AO29" s="224"/>
      <c r="AP29" s="218"/>
      <c r="AQ29" s="218"/>
      <c r="AR29" s="218"/>
      <c r="AS29" s="241"/>
      <c r="AT29" s="255"/>
      <c r="AU29" s="241"/>
      <c r="AV29" s="241"/>
      <c r="AW29" s="241"/>
      <c r="AX29" s="241"/>
      <c r="BF29" s="61"/>
    </row>
    <row r="30" spans="1:58" ht="13.5">
      <c r="A30" s="22"/>
      <c r="B30" s="22"/>
      <c r="C30" s="260" t="str">
        <f>C3</f>
        <v>松本東</v>
      </c>
      <c r="D30" s="261"/>
      <c r="E30" s="262"/>
      <c r="F30" s="260" t="str">
        <f>F3</f>
        <v>松本南</v>
      </c>
      <c r="G30" s="261"/>
      <c r="H30" s="262"/>
      <c r="I30" s="260" t="str">
        <f>I3</f>
        <v>三　郷</v>
      </c>
      <c r="J30" s="261"/>
      <c r="K30" s="262"/>
      <c r="L30" s="260" t="str">
        <f>L3</f>
        <v>堀　金</v>
      </c>
      <c r="M30" s="261"/>
      <c r="N30" s="262"/>
      <c r="O30" s="260" t="str">
        <f>O3</f>
        <v>大　町</v>
      </c>
      <c r="P30" s="261"/>
      <c r="Q30" s="262"/>
      <c r="R30" s="260" t="str">
        <f>R3</f>
        <v>松本北</v>
      </c>
      <c r="S30" s="261"/>
      <c r="T30" s="262"/>
      <c r="U30" s="260" t="str">
        <f>U3</f>
        <v>豊　科</v>
      </c>
      <c r="V30" s="261"/>
      <c r="W30" s="262"/>
      <c r="X30" s="260" t="str">
        <f>X3</f>
        <v>安曇野　　　穂高</v>
      </c>
      <c r="Y30" s="261"/>
      <c r="Z30" s="262"/>
      <c r="AA30" s="260" t="str">
        <f>AA3</f>
        <v>塩　尻</v>
      </c>
      <c r="AB30" s="261"/>
      <c r="AC30" s="262"/>
      <c r="AD30" s="260" t="str">
        <f>AD3</f>
        <v>波　田</v>
      </c>
      <c r="AE30" s="261"/>
      <c r="AF30" s="262"/>
      <c r="AG30" s="260" t="str">
        <f>AG3</f>
        <v>飯　田</v>
      </c>
      <c r="AH30" s="261"/>
      <c r="AI30" s="262"/>
      <c r="AJ30" s="260" t="str">
        <f>AJ3</f>
        <v>白　馬</v>
      </c>
      <c r="AK30" s="261"/>
      <c r="AL30" s="262"/>
      <c r="AM30" s="260">
        <f>AM3</f>
      </c>
      <c r="AN30" s="261"/>
      <c r="AO30" s="262"/>
      <c r="AP30" s="22">
        <f>AP4+AP6+AP8+AP10+AP12+AP14+AP16+AP18+AP20+AP22+AP24+AP26+AP28</f>
        <v>8</v>
      </c>
      <c r="AQ30" s="22">
        <f>AQ4+AQ6+AQ8+AQ10+AQ12+AQ14+AQ16+AQ18+AQ20+AQ22+AQ24+AQ26+AQ28</f>
        <v>8</v>
      </c>
      <c r="AR30" s="22">
        <f>AR4+AR6+AR8+AR10+AR12+AR14+AR16+AR18+AR20+AR22+AR24+AR26+AR28</f>
        <v>0</v>
      </c>
      <c r="AS30" s="22">
        <f>SUM(AS4:AS29)</f>
        <v>24</v>
      </c>
      <c r="AT30" s="22"/>
      <c r="AU30" s="22">
        <f>AU4+AU6+AU8+AU10+AU12+AU14+AU16+AU18+AU20+AU22+AU24+AU26+AU28</f>
        <v>97</v>
      </c>
      <c r="AV30" s="22">
        <f>AV4+AV6+AV8+AV10+AV12+AV14+AV16+AV18+AV20+AV22+AV24+AV26+AV28</f>
        <v>97</v>
      </c>
      <c r="AW30" s="22">
        <f>AW4+AW6+AW8+AW10+AW12+AW14+AW16+AW18+AW20+AW22+AW24+AW26+AW28</f>
        <v>0</v>
      </c>
      <c r="AX30" s="23"/>
      <c r="BF30" s="61"/>
    </row>
    <row r="31" spans="1:45" ht="14.25">
      <c r="A31" s="34"/>
      <c r="B31" s="35"/>
      <c r="AP31" s="36">
        <f>AP30*3</f>
        <v>24</v>
      </c>
      <c r="AR31" s="36">
        <f>AR30</f>
        <v>0</v>
      </c>
      <c r="AS31" s="88">
        <f>SUM(AS5:AS30)</f>
        <v>45</v>
      </c>
    </row>
    <row r="32" spans="1:2" ht="14.25">
      <c r="A32" s="34" t="s">
        <v>27</v>
      </c>
      <c r="B32" s="35" t="s">
        <v>24</v>
      </c>
    </row>
  </sheetData>
  <sheetProtection/>
  <mergeCells count="361">
    <mergeCell ref="AS16:AS17"/>
    <mergeCell ref="AR16:AR17"/>
    <mergeCell ref="AQ24:AQ25"/>
    <mergeCell ref="AP24:AP25"/>
    <mergeCell ref="AS28:AS29"/>
    <mergeCell ref="AS26:AS27"/>
    <mergeCell ref="AQ22:AQ23"/>
    <mergeCell ref="AR22:AR23"/>
    <mergeCell ref="AP14:AP15"/>
    <mergeCell ref="AP18:AP19"/>
    <mergeCell ref="AP20:AP21"/>
    <mergeCell ref="AR24:AR25"/>
    <mergeCell ref="AQ28:AQ29"/>
    <mergeCell ref="AS24:AS25"/>
    <mergeCell ref="AR28:AR29"/>
    <mergeCell ref="AS18:AS19"/>
    <mergeCell ref="AR20:AR21"/>
    <mergeCell ref="AR14:AR15"/>
    <mergeCell ref="AQ2:AQ3"/>
    <mergeCell ref="I3:K3"/>
    <mergeCell ref="I2:K2"/>
    <mergeCell ref="AM19:AO19"/>
    <mergeCell ref="AM21:AO21"/>
    <mergeCell ref="AJ19:AL19"/>
    <mergeCell ref="AQ20:AQ21"/>
    <mergeCell ref="O15:Q15"/>
    <mergeCell ref="AQ14:AQ15"/>
    <mergeCell ref="U21:W21"/>
    <mergeCell ref="AV28:AV29"/>
    <mergeCell ref="AT26:AT27"/>
    <mergeCell ref="AT28:AT29"/>
    <mergeCell ref="AU26:AU27"/>
    <mergeCell ref="AV26:AV27"/>
    <mergeCell ref="AU28:AU29"/>
    <mergeCell ref="A1:B1"/>
    <mergeCell ref="C2:E2"/>
    <mergeCell ref="C3:E3"/>
    <mergeCell ref="F3:H3"/>
    <mergeCell ref="F2:H2"/>
    <mergeCell ref="C1:AQ1"/>
    <mergeCell ref="R3:T3"/>
    <mergeCell ref="AG2:AI2"/>
    <mergeCell ref="AG3:AI3"/>
    <mergeCell ref="AP2:AP3"/>
    <mergeCell ref="AM23:AO23"/>
    <mergeCell ref="AQ26:AQ27"/>
    <mergeCell ref="AP26:AP27"/>
    <mergeCell ref="AR26:AR27"/>
    <mergeCell ref="AP16:AP17"/>
    <mergeCell ref="AQ16:AQ17"/>
    <mergeCell ref="AQ18:AQ19"/>
    <mergeCell ref="AM17:AO17"/>
    <mergeCell ref="AM25:AO25"/>
    <mergeCell ref="AR18:AR19"/>
    <mergeCell ref="AM30:AO30"/>
    <mergeCell ref="C30:E30"/>
    <mergeCell ref="F30:H30"/>
    <mergeCell ref="I30:K30"/>
    <mergeCell ref="L30:N30"/>
    <mergeCell ref="AD30:AF30"/>
    <mergeCell ref="R27:T27"/>
    <mergeCell ref="AG27:AI27"/>
    <mergeCell ref="O27:Q27"/>
    <mergeCell ref="U27:W27"/>
    <mergeCell ref="AG30:AI30"/>
    <mergeCell ref="AJ30:AL30"/>
    <mergeCell ref="U29:W29"/>
    <mergeCell ref="R29:T29"/>
    <mergeCell ref="O29:Q29"/>
    <mergeCell ref="X27:Z27"/>
    <mergeCell ref="I27:K27"/>
    <mergeCell ref="I29:K29"/>
    <mergeCell ref="L29:N29"/>
    <mergeCell ref="L27:N27"/>
    <mergeCell ref="AS6:AS7"/>
    <mergeCell ref="O30:Q30"/>
    <mergeCell ref="R30:T30"/>
    <mergeCell ref="U30:W30"/>
    <mergeCell ref="X30:Z30"/>
    <mergeCell ref="AA30:AC30"/>
    <mergeCell ref="AX2:AX3"/>
    <mergeCell ref="AX4:AX5"/>
    <mergeCell ref="AS10:AS11"/>
    <mergeCell ref="AT8:AT9"/>
    <mergeCell ref="AT10:AT11"/>
    <mergeCell ref="AR4:AR5"/>
    <mergeCell ref="AS4:AS5"/>
    <mergeCell ref="AT4:AT5"/>
    <mergeCell ref="AT6:AT7"/>
    <mergeCell ref="AX10:AX11"/>
    <mergeCell ref="AR1:AX1"/>
    <mergeCell ref="AR2:AR3"/>
    <mergeCell ref="AS2:AS3"/>
    <mergeCell ref="AU2:AW2"/>
    <mergeCell ref="AT2:AT3"/>
    <mergeCell ref="AS14:AS15"/>
    <mergeCell ref="AU8:AU9"/>
    <mergeCell ref="AS8:AS9"/>
    <mergeCell ref="AX8:AX9"/>
    <mergeCell ref="AX14:AX15"/>
    <mergeCell ref="AT12:AT13"/>
    <mergeCell ref="AS12:AS13"/>
    <mergeCell ref="AX6:AX7"/>
    <mergeCell ref="AX12:AX13"/>
    <mergeCell ref="AW10:AW11"/>
    <mergeCell ref="AW12:AW13"/>
    <mergeCell ref="AV10:AV11"/>
    <mergeCell ref="AV12:AV13"/>
    <mergeCell ref="AU12:AU13"/>
    <mergeCell ref="AW28:AW29"/>
    <mergeCell ref="AW24:AW25"/>
    <mergeCell ref="AW20:AW21"/>
    <mergeCell ref="AW26:AW27"/>
    <mergeCell ref="AX28:AX29"/>
    <mergeCell ref="AX20:AX21"/>
    <mergeCell ref="AX22:AX23"/>
    <mergeCell ref="AX24:AX25"/>
    <mergeCell ref="AX26:AX27"/>
    <mergeCell ref="AX18:AX19"/>
    <mergeCell ref="AX16:AX17"/>
    <mergeCell ref="AU10:AU11"/>
    <mergeCell ref="AW22:AW23"/>
    <mergeCell ref="AU20:AU21"/>
    <mergeCell ref="AV20:AV21"/>
    <mergeCell ref="AV18:AV19"/>
    <mergeCell ref="AW18:AW19"/>
    <mergeCell ref="AW14:AW15"/>
    <mergeCell ref="AW16:AW17"/>
    <mergeCell ref="AV24:AV25"/>
    <mergeCell ref="AV16:AV17"/>
    <mergeCell ref="AV22:AV23"/>
    <mergeCell ref="AV14:AV15"/>
    <mergeCell ref="AU14:AU15"/>
    <mergeCell ref="AT14:AT15"/>
    <mergeCell ref="AT16:AT17"/>
    <mergeCell ref="AT20:AT21"/>
    <mergeCell ref="AT18:AT19"/>
    <mergeCell ref="AU18:AU19"/>
    <mergeCell ref="AW4:AW5"/>
    <mergeCell ref="AW6:AW7"/>
    <mergeCell ref="AW8:AW9"/>
    <mergeCell ref="AU4:AU5"/>
    <mergeCell ref="AV4:AV5"/>
    <mergeCell ref="AU6:AU7"/>
    <mergeCell ref="AV6:AV7"/>
    <mergeCell ref="AV8:AV9"/>
    <mergeCell ref="AR6:AR7"/>
    <mergeCell ref="AJ11:AL11"/>
    <mergeCell ref="AU16:AU17"/>
    <mergeCell ref="AT24:AT25"/>
    <mergeCell ref="AT22:AT23"/>
    <mergeCell ref="AU22:AU23"/>
    <mergeCell ref="AU24:AU25"/>
    <mergeCell ref="AP22:AP23"/>
    <mergeCell ref="AS22:AS23"/>
    <mergeCell ref="AS20:AS21"/>
    <mergeCell ref="AR8:AR9"/>
    <mergeCell ref="AR10:AR11"/>
    <mergeCell ref="AQ8:AQ9"/>
    <mergeCell ref="AQ10:AQ11"/>
    <mergeCell ref="AQ12:AQ13"/>
    <mergeCell ref="AP8:AP9"/>
    <mergeCell ref="AR12:AR13"/>
    <mergeCell ref="AQ4:AQ5"/>
    <mergeCell ref="AJ13:AL13"/>
    <mergeCell ref="AP10:AP11"/>
    <mergeCell ref="AP4:AP5"/>
    <mergeCell ref="AP6:AP7"/>
    <mergeCell ref="AM5:AO5"/>
    <mergeCell ref="AQ6:AQ7"/>
    <mergeCell ref="AP12:AP13"/>
    <mergeCell ref="AJ5:AL5"/>
    <mergeCell ref="AM11:AO11"/>
    <mergeCell ref="AJ7:AL7"/>
    <mergeCell ref="AM2:AO2"/>
    <mergeCell ref="AJ2:AL2"/>
    <mergeCell ref="AM7:AO7"/>
    <mergeCell ref="AM9:AO9"/>
    <mergeCell ref="AJ9:AL9"/>
    <mergeCell ref="AM3:AO3"/>
    <mergeCell ref="AJ3:AL3"/>
    <mergeCell ref="AG5:AI5"/>
    <mergeCell ref="AA3:AC3"/>
    <mergeCell ref="AG7:AI7"/>
    <mergeCell ref="AD2:AF2"/>
    <mergeCell ref="U5:W5"/>
    <mergeCell ref="X5:Z5"/>
    <mergeCell ref="U7:W7"/>
    <mergeCell ref="AD5:AF5"/>
    <mergeCell ref="L2:N2"/>
    <mergeCell ref="R2:T2"/>
    <mergeCell ref="O2:Q2"/>
    <mergeCell ref="O5:Q5"/>
    <mergeCell ref="R5:T5"/>
    <mergeCell ref="AD3:AF3"/>
    <mergeCell ref="X3:Z3"/>
    <mergeCell ref="X2:Z2"/>
    <mergeCell ref="AA2:AC2"/>
    <mergeCell ref="U3:W3"/>
    <mergeCell ref="C27:E27"/>
    <mergeCell ref="F27:H27"/>
    <mergeCell ref="U2:W2"/>
    <mergeCell ref="L13:N13"/>
    <mergeCell ref="I15:K15"/>
    <mergeCell ref="C15:E15"/>
    <mergeCell ref="F25:H25"/>
    <mergeCell ref="L3:N3"/>
    <mergeCell ref="L7:N7"/>
    <mergeCell ref="I17:K17"/>
    <mergeCell ref="O3:Q3"/>
    <mergeCell ref="U9:W9"/>
    <mergeCell ref="F6:H7"/>
    <mergeCell ref="O12:Q13"/>
    <mergeCell ref="L5:N5"/>
    <mergeCell ref="R9:T9"/>
    <mergeCell ref="R7:T7"/>
    <mergeCell ref="F5:H5"/>
    <mergeCell ref="I5:K5"/>
    <mergeCell ref="O7:Q7"/>
    <mergeCell ref="A28:A29"/>
    <mergeCell ref="B12:B13"/>
    <mergeCell ref="B14:B15"/>
    <mergeCell ref="B16:B17"/>
    <mergeCell ref="B18:B19"/>
    <mergeCell ref="B20:B21"/>
    <mergeCell ref="A20:A21"/>
    <mergeCell ref="B26:B27"/>
    <mergeCell ref="B28:B29"/>
    <mergeCell ref="A26:A27"/>
    <mergeCell ref="F21:H21"/>
    <mergeCell ref="F17:H17"/>
    <mergeCell ref="B22:B23"/>
    <mergeCell ref="B24:B25"/>
    <mergeCell ref="C17:E17"/>
    <mergeCell ref="C19:E19"/>
    <mergeCell ref="C21:E21"/>
    <mergeCell ref="C23:E23"/>
    <mergeCell ref="F19:H19"/>
    <mergeCell ref="F23:H23"/>
    <mergeCell ref="A12:A13"/>
    <mergeCell ref="A14:A15"/>
    <mergeCell ref="C25:E25"/>
    <mergeCell ref="A16:A17"/>
    <mergeCell ref="A18:A19"/>
    <mergeCell ref="A22:A23"/>
    <mergeCell ref="A24:A25"/>
    <mergeCell ref="C13:E13"/>
    <mergeCell ref="A8:A9"/>
    <mergeCell ref="A10:A11"/>
    <mergeCell ref="B10:B11"/>
    <mergeCell ref="C11:E11"/>
    <mergeCell ref="C7:E7"/>
    <mergeCell ref="B4:B5"/>
    <mergeCell ref="C4:E5"/>
    <mergeCell ref="B6:B7"/>
    <mergeCell ref="B8:B9"/>
    <mergeCell ref="C9:E9"/>
    <mergeCell ref="I7:K7"/>
    <mergeCell ref="A4:A5"/>
    <mergeCell ref="A6:A7"/>
    <mergeCell ref="X7:Z7"/>
    <mergeCell ref="AA7:AC7"/>
    <mergeCell ref="AA5:AC5"/>
    <mergeCell ref="AG11:AI11"/>
    <mergeCell ref="AG9:AI9"/>
    <mergeCell ref="U11:W11"/>
    <mergeCell ref="I11:K11"/>
    <mergeCell ref="F11:H11"/>
    <mergeCell ref="I13:K13"/>
    <mergeCell ref="F13:H13"/>
    <mergeCell ref="F9:H9"/>
    <mergeCell ref="O9:Q9"/>
    <mergeCell ref="F15:H15"/>
    <mergeCell ref="AD17:AF17"/>
    <mergeCell ref="AA17:AC17"/>
    <mergeCell ref="AD7:AF7"/>
    <mergeCell ref="AD11:AF11"/>
    <mergeCell ref="AD9:AF9"/>
    <mergeCell ref="X9:Z9"/>
    <mergeCell ref="AA9:AC9"/>
    <mergeCell ref="X11:Z11"/>
    <mergeCell ref="U15:W15"/>
    <mergeCell ref="AD13:AF13"/>
    <mergeCell ref="X15:Z15"/>
    <mergeCell ref="AM15:AO15"/>
    <mergeCell ref="AM13:AO13"/>
    <mergeCell ref="AG15:AI15"/>
    <mergeCell ref="AG13:AI13"/>
    <mergeCell ref="X13:Z13"/>
    <mergeCell ref="AA11:AC11"/>
    <mergeCell ref="AA13:AC13"/>
    <mergeCell ref="AA15:AC15"/>
    <mergeCell ref="AD15:AF15"/>
    <mergeCell ref="AJ15:AL15"/>
    <mergeCell ref="I19:K19"/>
    <mergeCell ref="O11:Q11"/>
    <mergeCell ref="R13:T13"/>
    <mergeCell ref="L17:N17"/>
    <mergeCell ref="U13:W13"/>
    <mergeCell ref="I8:K9"/>
    <mergeCell ref="L15:N15"/>
    <mergeCell ref="L10:N11"/>
    <mergeCell ref="L19:N19"/>
    <mergeCell ref="O17:Q17"/>
    <mergeCell ref="R17:T17"/>
    <mergeCell ref="R11:T11"/>
    <mergeCell ref="R14:T15"/>
    <mergeCell ref="O19:Q19"/>
    <mergeCell ref="L9:N9"/>
    <mergeCell ref="U16:W17"/>
    <mergeCell ref="X17:Z17"/>
    <mergeCell ref="X21:Z21"/>
    <mergeCell ref="R21:T21"/>
    <mergeCell ref="U19:W19"/>
    <mergeCell ref="R23:T23"/>
    <mergeCell ref="O25:Q25"/>
    <mergeCell ref="O23:Q23"/>
    <mergeCell ref="U25:W25"/>
    <mergeCell ref="X25:Z25"/>
    <mergeCell ref="R19:T19"/>
    <mergeCell ref="X23:Z23"/>
    <mergeCell ref="AD27:AF27"/>
    <mergeCell ref="AA23:AC23"/>
    <mergeCell ref="U23:W23"/>
    <mergeCell ref="X18:Z19"/>
    <mergeCell ref="O21:Q21"/>
    <mergeCell ref="I25:K25"/>
    <mergeCell ref="I21:K21"/>
    <mergeCell ref="I23:K23"/>
    <mergeCell ref="R25:T25"/>
    <mergeCell ref="L25:N25"/>
    <mergeCell ref="AG17:AI17"/>
    <mergeCell ref="AD21:AF21"/>
    <mergeCell ref="AG19:AI19"/>
    <mergeCell ref="AJ17:AL17"/>
    <mergeCell ref="AJ21:AL21"/>
    <mergeCell ref="AJ25:AL25"/>
    <mergeCell ref="AG24:AI25"/>
    <mergeCell ref="AD22:AF23"/>
    <mergeCell ref="AJ23:AL23"/>
    <mergeCell ref="AG21:AI21"/>
    <mergeCell ref="AP28:AP29"/>
    <mergeCell ref="AM28:AO29"/>
    <mergeCell ref="AA19:AC19"/>
    <mergeCell ref="AJ29:AL29"/>
    <mergeCell ref="AG29:AI29"/>
    <mergeCell ref="AD29:AF29"/>
    <mergeCell ref="AA20:AC21"/>
    <mergeCell ref="AA25:AC25"/>
    <mergeCell ref="AM27:AO27"/>
    <mergeCell ref="AJ26:AL27"/>
    <mergeCell ref="AA29:AC29"/>
    <mergeCell ref="X29:Z29"/>
    <mergeCell ref="AG23:AI23"/>
    <mergeCell ref="AD19:AF19"/>
    <mergeCell ref="F29:H29"/>
    <mergeCell ref="C29:E29"/>
    <mergeCell ref="L23:N23"/>
    <mergeCell ref="L21:N21"/>
    <mergeCell ref="AA27:AC27"/>
    <mergeCell ref="AD25:AF25"/>
  </mergeCells>
  <printOptions/>
  <pageMargins left="0.2755905511811024" right="0" top="0.3937007874015748" bottom="0" header="0" footer="0"/>
  <pageSetup horizontalDpi="600" verticalDpi="600" orientation="landscape" paperSize="9" scale="81" r:id="rId2"/>
  <colBreaks count="1" manualBreakCount="1">
    <brk id="5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4"/>
  <sheetViews>
    <sheetView workbookViewId="0" topLeftCell="A1">
      <selection activeCell="A1" sqref="A1:I1"/>
    </sheetView>
  </sheetViews>
  <sheetFormatPr defaultColWidth="9.00390625" defaultRowHeight="30" customHeight="1"/>
  <cols>
    <col min="1" max="8" width="9.00390625" style="39" customWidth="1"/>
    <col min="9" max="9" width="14.625" style="39" customWidth="1"/>
    <col min="10" max="16384" width="9.00390625" style="39" customWidth="1"/>
  </cols>
  <sheetData>
    <row r="1" spans="1:9" ht="30" customHeight="1">
      <c r="A1" s="274" t="s">
        <v>52</v>
      </c>
      <c r="B1" s="275"/>
      <c r="C1" s="275"/>
      <c r="D1" s="275"/>
      <c r="E1" s="275"/>
      <c r="F1" s="275"/>
      <c r="G1" s="275"/>
      <c r="H1" s="275"/>
      <c r="I1" s="275"/>
    </row>
    <row r="4" spans="1:9" ht="30" customHeight="1">
      <c r="A4" s="276" t="s">
        <v>53</v>
      </c>
      <c r="B4" s="277"/>
      <c r="C4" s="277"/>
      <c r="D4" s="277"/>
      <c r="E4" s="277"/>
      <c r="F4" s="277"/>
      <c r="G4" s="277"/>
      <c r="H4" s="277"/>
      <c r="I4" s="277"/>
    </row>
    <row r="5" ht="30" customHeight="1">
      <c r="H5" s="40"/>
    </row>
    <row r="7" spans="1:9" ht="30" customHeight="1">
      <c r="A7" s="276" t="s">
        <v>54</v>
      </c>
      <c r="B7" s="276"/>
      <c r="C7" s="276"/>
      <c r="D7" s="276"/>
      <c r="E7" s="276"/>
      <c r="F7" s="276"/>
      <c r="G7" s="276"/>
      <c r="H7" s="276"/>
      <c r="I7" s="276"/>
    </row>
    <row r="8" spans="1:9" ht="30" customHeight="1">
      <c r="A8" s="276" t="s">
        <v>55</v>
      </c>
      <c r="B8" s="276"/>
      <c r="C8" s="276"/>
      <c r="D8" s="276"/>
      <c r="E8" s="276"/>
      <c r="F8" s="276"/>
      <c r="G8" s="276"/>
      <c r="H8" s="276"/>
      <c r="I8" s="276"/>
    </row>
    <row r="11" spans="1:9" ht="30" customHeight="1">
      <c r="A11" s="276" t="s">
        <v>106</v>
      </c>
      <c r="B11" s="276"/>
      <c r="C11" s="276"/>
      <c r="D11" s="276"/>
      <c r="E11" s="276"/>
      <c r="F11" s="276"/>
      <c r="G11" s="276"/>
      <c r="H11" s="276"/>
      <c r="I11" s="276"/>
    </row>
    <row r="12" ht="30" customHeight="1">
      <c r="B12" s="39" t="s">
        <v>105</v>
      </c>
    </row>
    <row r="14" spans="1:9" ht="30" customHeight="1">
      <c r="A14" s="276" t="s">
        <v>101</v>
      </c>
      <c r="B14" s="276"/>
      <c r="C14" s="276"/>
      <c r="D14" s="276"/>
      <c r="E14" s="276"/>
      <c r="F14" s="276"/>
      <c r="G14" s="276"/>
      <c r="H14" s="276"/>
      <c r="I14" s="276"/>
    </row>
    <row r="17" spans="1:9" ht="30" customHeight="1">
      <c r="A17" s="276" t="s">
        <v>102</v>
      </c>
      <c r="B17" s="276"/>
      <c r="C17" s="276"/>
      <c r="D17" s="276"/>
      <c r="E17" s="276"/>
      <c r="F17" s="276"/>
      <c r="G17" s="276"/>
      <c r="H17" s="276"/>
      <c r="I17" s="276"/>
    </row>
    <row r="20" spans="1:9" ht="30" customHeight="1">
      <c r="A20" s="276" t="s">
        <v>108</v>
      </c>
      <c r="B20" s="276"/>
      <c r="C20" s="276"/>
      <c r="D20" s="276"/>
      <c r="E20" s="276"/>
      <c r="F20" s="276"/>
      <c r="G20" s="276"/>
      <c r="H20" s="276"/>
      <c r="I20" s="276"/>
    </row>
    <row r="21" spans="1:9" ht="30" customHeight="1">
      <c r="A21" s="276" t="s">
        <v>109</v>
      </c>
      <c r="B21" s="276"/>
      <c r="C21" s="276"/>
      <c r="D21" s="276"/>
      <c r="E21" s="276"/>
      <c r="F21" s="276"/>
      <c r="G21" s="276"/>
      <c r="H21" s="276"/>
      <c r="I21" s="276"/>
    </row>
    <row r="23" spans="1:9" ht="30" customHeight="1">
      <c r="A23" s="276" t="s">
        <v>107</v>
      </c>
      <c r="B23" s="276"/>
      <c r="C23" s="276"/>
      <c r="D23" s="276"/>
      <c r="E23" s="276"/>
      <c r="F23" s="276"/>
      <c r="G23" s="276"/>
      <c r="H23" s="276"/>
      <c r="I23" s="276"/>
    </row>
    <row r="24" spans="1:9" ht="30" customHeight="1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0">
    <mergeCell ref="A1:I1"/>
    <mergeCell ref="A4:I4"/>
    <mergeCell ref="A7:I7"/>
    <mergeCell ref="A20:I20"/>
    <mergeCell ref="A21:I21"/>
    <mergeCell ref="A23:I23"/>
    <mergeCell ref="A8:I8"/>
    <mergeCell ref="A11:I11"/>
    <mergeCell ref="A14:I14"/>
    <mergeCell ref="A17:I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柳原工業</dc:creator>
  <cp:keywords/>
  <dc:description/>
  <cp:lastModifiedBy>ｈ</cp:lastModifiedBy>
  <cp:lastPrinted>2015-03-26T05:53:25Z</cp:lastPrinted>
  <dcterms:created xsi:type="dcterms:W3CDTF">2004-04-27T10:43:01Z</dcterms:created>
  <dcterms:modified xsi:type="dcterms:W3CDTF">2015-04-21T23:07:00Z</dcterms:modified>
  <cp:category/>
  <cp:version/>
  <cp:contentType/>
  <cp:contentStatus/>
</cp:coreProperties>
</file>